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template.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defaultThemeVersion="124226"/>
  <mc:AlternateContent xmlns:mc="http://schemas.openxmlformats.org/markup-compatibility/2006">
    <mc:Choice Requires="x15">
      <x15ac:absPath xmlns:x15ac="http://schemas.microsoft.com/office/spreadsheetml/2010/11/ac" url="O:\APP\Projektteam Personal\Dokumente_Formulare\Abrechnung Kirchenmusiker\"/>
    </mc:Choice>
  </mc:AlternateContent>
  <xr:revisionPtr revIDLastSave="0" documentId="13_ncr:1_{5872E7BB-B886-4DD3-A04D-4DABE0977022}" xr6:coauthVersionLast="47" xr6:coauthVersionMax="47" xr10:uidLastSave="{00000000-0000-0000-0000-000000000000}"/>
  <workbookProtection workbookAlgorithmName="SHA-512" workbookHashValue="ztDGrJbuayX3bNHdJ309c2LtOY1RxRxJgbMp+BcIXg+fhHdeZnk9u7RmY9nHzVRIFKY3MTGubEKfy9kh2b9MFQ==" workbookSaltValue="bbjVTatwXV8i3njzD37dvg==" workbookSpinCount="100000" lockStructure="1"/>
  <bookViews>
    <workbookView xWindow="-120" yWindow="-120" windowWidth="29040" windowHeight="15720" xr2:uid="{00000000-000D-0000-FFFF-FFFF00000000}"/>
  </bookViews>
  <sheets>
    <sheet name="Stundennachweis_Abrechnung" sheetId="1" r:id="rId1"/>
    <sheet name="Datentabelle" sheetId="12" state="hidden" r:id="rId2"/>
    <sheet name="Drop Down" sheetId="13" state="hidden" r:id="rId3"/>
  </sheets>
  <definedNames>
    <definedName name="_xlnm._FilterDatabase" localSheetId="2" hidden="1">'Drop Down'!$I$1:$I$37</definedName>
    <definedName name="_xlnm.Print_Area" localSheetId="0">Stundennachweis_Abrechnung!$A$1:$N$31</definedName>
    <definedName name="Fonds">'Drop Down'!$O$2</definedName>
    <definedName name="GKG">'Drop Down'!$M$2:$M$6</definedName>
    <definedName name="Rk_KG">'Drop Down'!$I$2:$I$37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G14" i="12" l="1"/>
  <c r="O38" i="12"/>
  <c r="L43" i="12" l="1"/>
  <c r="K43" i="12"/>
  <c r="I43" i="12"/>
  <c r="H43" i="12"/>
  <c r="G43" i="12"/>
  <c r="E43" i="12"/>
  <c r="L42" i="12"/>
  <c r="K42" i="12"/>
  <c r="I42" i="12"/>
  <c r="H42" i="12"/>
  <c r="G42" i="12"/>
  <c r="E42" i="12"/>
  <c r="L41" i="12"/>
  <c r="K41" i="12"/>
  <c r="I41" i="12"/>
  <c r="H41" i="12"/>
  <c r="G41" i="12"/>
  <c r="E41" i="12"/>
  <c r="L40" i="12"/>
  <c r="K40" i="12"/>
  <c r="I40" i="12"/>
  <c r="H40" i="12"/>
  <c r="G40" i="12"/>
  <c r="E40" i="12"/>
  <c r="L39" i="12"/>
  <c r="K39" i="12"/>
  <c r="I39" i="12"/>
  <c r="H39" i="12"/>
  <c r="G39" i="12"/>
  <c r="E39" i="12"/>
  <c r="L38" i="12"/>
  <c r="K38" i="12"/>
  <c r="I38" i="12"/>
  <c r="H38" i="12"/>
  <c r="G38" i="12"/>
  <c r="E38" i="12"/>
  <c r="L37" i="12"/>
  <c r="K37" i="12"/>
  <c r="I37" i="12"/>
  <c r="H37" i="12"/>
  <c r="G37" i="12"/>
  <c r="E37" i="12"/>
  <c r="L36" i="12"/>
  <c r="K36" i="12"/>
  <c r="I36" i="12"/>
  <c r="H36" i="12"/>
  <c r="G36" i="12"/>
  <c r="E36" i="12"/>
  <c r="L35" i="12"/>
  <c r="K35" i="12"/>
  <c r="I35" i="12"/>
  <c r="H35" i="12"/>
  <c r="G35" i="12"/>
  <c r="E35" i="12"/>
  <c r="L34" i="12"/>
  <c r="K34" i="12"/>
  <c r="I34" i="12"/>
  <c r="H34" i="12"/>
  <c r="G34" i="12"/>
  <c r="E34" i="12"/>
  <c r="L33" i="12"/>
  <c r="K33" i="12"/>
  <c r="I33" i="12"/>
  <c r="H33" i="12"/>
  <c r="G33" i="12"/>
  <c r="E33" i="12"/>
  <c r="L32" i="12"/>
  <c r="K32" i="12"/>
  <c r="I32" i="12"/>
  <c r="H32" i="12"/>
  <c r="G32" i="12"/>
  <c r="E32" i="12"/>
  <c r="L31" i="12"/>
  <c r="K31" i="12"/>
  <c r="I31" i="12"/>
  <c r="H31" i="12"/>
  <c r="G31" i="12"/>
  <c r="E31" i="12"/>
  <c r="L30" i="12"/>
  <c r="K30" i="12"/>
  <c r="I30" i="12"/>
  <c r="H30" i="12"/>
  <c r="G30" i="12"/>
  <c r="E30" i="12"/>
  <c r="L29" i="12"/>
  <c r="K29" i="12"/>
  <c r="I29" i="12"/>
  <c r="H29" i="12"/>
  <c r="G29" i="12"/>
  <c r="E29" i="12"/>
  <c r="L28" i="12"/>
  <c r="K28" i="12"/>
  <c r="I28" i="12"/>
  <c r="H28" i="12"/>
  <c r="G28" i="12"/>
  <c r="E28" i="12"/>
  <c r="L27" i="12"/>
  <c r="K27" i="12"/>
  <c r="I27" i="12"/>
  <c r="H27" i="12"/>
  <c r="G27" i="12"/>
  <c r="E27" i="12"/>
  <c r="L26" i="12"/>
  <c r="K26" i="12"/>
  <c r="I26" i="12"/>
  <c r="H26" i="12"/>
  <c r="G26" i="12"/>
  <c r="E26" i="12"/>
  <c r="L25" i="12"/>
  <c r="K25" i="12"/>
  <c r="I25" i="12"/>
  <c r="H25" i="12"/>
  <c r="G25" i="12"/>
  <c r="E25" i="12"/>
  <c r="L24" i="12"/>
  <c r="K24" i="12"/>
  <c r="I24" i="12"/>
  <c r="H24" i="12"/>
  <c r="G24" i="12"/>
  <c r="E24" i="12"/>
  <c r="L23" i="12"/>
  <c r="K23" i="12"/>
  <c r="I23" i="12"/>
  <c r="H23" i="12"/>
  <c r="G23" i="12"/>
  <c r="E23" i="12"/>
  <c r="L22" i="12"/>
  <c r="K22" i="12"/>
  <c r="I22" i="12"/>
  <c r="H22" i="12"/>
  <c r="G22" i="12"/>
  <c r="E22" i="12"/>
  <c r="L21" i="12"/>
  <c r="K21" i="12"/>
  <c r="I21" i="12"/>
  <c r="H21" i="12"/>
  <c r="G21" i="12"/>
  <c r="E21" i="12"/>
  <c r="L20" i="12"/>
  <c r="K20" i="12"/>
  <c r="I20" i="12"/>
  <c r="H20" i="12"/>
  <c r="G20" i="12"/>
  <c r="E20" i="12"/>
  <c r="L19" i="12"/>
  <c r="K19" i="12"/>
  <c r="I19" i="12"/>
  <c r="H19" i="12"/>
  <c r="G19" i="12"/>
  <c r="E19" i="12"/>
  <c r="L18" i="12"/>
  <c r="K18" i="12"/>
  <c r="I18" i="12"/>
  <c r="H18" i="12"/>
  <c r="G18" i="12"/>
  <c r="E18" i="12"/>
  <c r="L17" i="12"/>
  <c r="K17" i="12"/>
  <c r="I17" i="12"/>
  <c r="H17" i="12"/>
  <c r="G17" i="12"/>
  <c r="E17" i="12"/>
  <c r="L16" i="12"/>
  <c r="K16" i="12"/>
  <c r="I16" i="12"/>
  <c r="H16" i="12"/>
  <c r="G16" i="12"/>
  <c r="E16" i="12"/>
  <c r="L15" i="12"/>
  <c r="K15" i="12"/>
  <c r="I15" i="12"/>
  <c r="H15" i="12"/>
  <c r="G15" i="12"/>
  <c r="E15" i="12"/>
  <c r="L14" i="12"/>
  <c r="K14" i="12"/>
  <c r="I14" i="12"/>
  <c r="H14" i="12"/>
  <c r="G14" i="12"/>
  <c r="E14" i="12"/>
  <c r="L13" i="12"/>
  <c r="K13" i="12"/>
  <c r="I13" i="12"/>
  <c r="H13" i="12"/>
  <c r="G13" i="12"/>
  <c r="E13" i="12"/>
  <c r="L12" i="12"/>
  <c r="K12" i="12"/>
  <c r="I12" i="12"/>
  <c r="H12" i="12"/>
  <c r="G12" i="12"/>
  <c r="E12" i="12"/>
  <c r="L11" i="12"/>
  <c r="K11" i="12"/>
  <c r="I11" i="12"/>
  <c r="H11" i="12"/>
  <c r="G11" i="12"/>
  <c r="E11" i="12"/>
  <c r="L10" i="12"/>
  <c r="K10" i="12"/>
  <c r="I10" i="12"/>
  <c r="H10" i="12"/>
  <c r="G10" i="12"/>
  <c r="E10" i="12"/>
  <c r="L9" i="12"/>
  <c r="K9" i="12"/>
  <c r="I9" i="12"/>
  <c r="H9" i="12"/>
  <c r="G9" i="12"/>
  <c r="E9" i="12"/>
  <c r="L8" i="12"/>
  <c r="K8" i="12"/>
  <c r="I8" i="12"/>
  <c r="H8" i="12"/>
  <c r="G8" i="12"/>
  <c r="E8" i="12"/>
  <c r="L7" i="12"/>
  <c r="K7" i="12"/>
  <c r="I7" i="12"/>
  <c r="H7" i="12"/>
  <c r="G7" i="12"/>
  <c r="E7" i="12"/>
  <c r="L6" i="12"/>
  <c r="K6" i="12"/>
  <c r="I6" i="12"/>
  <c r="H6" i="12"/>
  <c r="G6" i="12"/>
  <c r="E6" i="12"/>
  <c r="L5" i="12"/>
  <c r="K5" i="12"/>
  <c r="I5" i="12"/>
  <c r="H5" i="12"/>
  <c r="G5" i="12"/>
  <c r="E5" i="12"/>
  <c r="L4" i="12"/>
  <c r="K4" i="12"/>
  <c r="I4" i="12"/>
  <c r="H4" i="12"/>
  <c r="G4" i="12"/>
  <c r="E4" i="12"/>
  <c r="L3" i="12"/>
  <c r="K3" i="12"/>
  <c r="I3" i="12"/>
  <c r="H3" i="12"/>
  <c r="G3" i="12"/>
  <c r="E3" i="12"/>
  <c r="L2" i="12"/>
  <c r="K2" i="12"/>
  <c r="I2" i="12"/>
  <c r="H2" i="12"/>
  <c r="G2" i="12"/>
  <c r="E2" i="12"/>
  <c r="AD3" i="12" l="1"/>
  <c r="AD4" i="12"/>
  <c r="AD5" i="12"/>
  <c r="AD6" i="12"/>
  <c r="AD7" i="12"/>
  <c r="AD8" i="12"/>
  <c r="AD9" i="12"/>
  <c r="AD10" i="12"/>
  <c r="AD11" i="12"/>
  <c r="AD12" i="12"/>
  <c r="AD13" i="12"/>
  <c r="AD14" i="12"/>
  <c r="AD2" i="12"/>
  <c r="J13" i="1" l="1"/>
  <c r="J14" i="1"/>
  <c r="J15" i="1"/>
  <c r="J16" i="1"/>
  <c r="J17" i="1"/>
  <c r="J18" i="1"/>
  <c r="J19" i="1"/>
  <c r="J20" i="1"/>
  <c r="J21" i="1"/>
  <c r="J22" i="1"/>
  <c r="J12" i="1"/>
  <c r="O4" i="12"/>
  <c r="O5" i="12"/>
  <c r="O6" i="12"/>
  <c r="O7" i="12"/>
  <c r="O8" i="12"/>
  <c r="O9" i="12"/>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9" i="12"/>
  <c r="O40" i="12"/>
  <c r="O41" i="12"/>
  <c r="O42" i="12"/>
  <c r="O43" i="12"/>
  <c r="O3" i="12"/>
  <c r="O2" i="12"/>
  <c r="AG3" i="12"/>
  <c r="AG4" i="12"/>
  <c r="AG5" i="12"/>
  <c r="AG6" i="12"/>
  <c r="AG7" i="12"/>
  <c r="AG8" i="12"/>
  <c r="AG9" i="12"/>
  <c r="AG10" i="12"/>
  <c r="AG11" i="12"/>
  <c r="AG12" i="12"/>
  <c r="AG13" i="12"/>
  <c r="AG2" i="12"/>
  <c r="AC14" i="12"/>
  <c r="AC13" i="12"/>
  <c r="AC12" i="12"/>
  <c r="AC11" i="12"/>
  <c r="AC10" i="12"/>
  <c r="AC9" i="12"/>
  <c r="AC8" i="12"/>
  <c r="AC7" i="12"/>
  <c r="AC6" i="12"/>
  <c r="AC5" i="12"/>
  <c r="AC4" i="12"/>
  <c r="AC3" i="12"/>
  <c r="AC2" i="12"/>
  <c r="AA14" i="12"/>
  <c r="AA13" i="12"/>
  <c r="AA12" i="12"/>
  <c r="AA11" i="12"/>
  <c r="AA10" i="12"/>
  <c r="AA9" i="12"/>
  <c r="AA8" i="12"/>
  <c r="AA7" i="12"/>
  <c r="AA6" i="12"/>
  <c r="AA5" i="12"/>
  <c r="AA4" i="12"/>
  <c r="AA3" i="12"/>
  <c r="AA2" i="12"/>
  <c r="Z14" i="12"/>
  <c r="Z13" i="12"/>
  <c r="Z12" i="12"/>
  <c r="Z11" i="12"/>
  <c r="Z10" i="12"/>
  <c r="Z9" i="12"/>
  <c r="Z8" i="12"/>
  <c r="Z7" i="12"/>
  <c r="Z6" i="12"/>
  <c r="Z5" i="12"/>
  <c r="Z4" i="12"/>
  <c r="Z3" i="12"/>
  <c r="Z2" i="12"/>
  <c r="Y14" i="12"/>
  <c r="Y13" i="12"/>
  <c r="Y12" i="12"/>
  <c r="Y11" i="12"/>
  <c r="Y10" i="12"/>
  <c r="Y9" i="12"/>
  <c r="Y8" i="12"/>
  <c r="Y7" i="12"/>
  <c r="Y6" i="12"/>
  <c r="Y5" i="12"/>
  <c r="Y4" i="12"/>
  <c r="Y3" i="12"/>
  <c r="Y2" i="12"/>
  <c r="W14" i="12"/>
  <c r="W13" i="12"/>
  <c r="W12" i="12"/>
  <c r="W11" i="12"/>
  <c r="W10" i="12"/>
  <c r="W9" i="12"/>
  <c r="W8" i="12"/>
  <c r="W7" i="12"/>
  <c r="W6" i="12"/>
  <c r="W5" i="12"/>
  <c r="W4" i="12"/>
  <c r="W3" i="12"/>
  <c r="W2" i="12"/>
  <c r="L21" i="1" l="1" a="1"/>
  <c r="L21" i="1" s="1"/>
  <c r="L20" i="1" a="1"/>
  <c r="L20" i="1" s="1"/>
  <c r="L22" i="1" a="1"/>
  <c r="L22" i="1" s="1"/>
  <c r="L13" i="1" a="1"/>
  <c r="L13" i="1" s="1"/>
  <c r="L14" i="1" a="1"/>
  <c r="L14" i="1" s="1"/>
  <c r="L15" i="1" a="1"/>
  <c r="L15" i="1" s="1"/>
  <c r="L16" i="1" a="1"/>
  <c r="L16" i="1" s="1"/>
  <c r="L17" i="1" a="1"/>
  <c r="L17" i="1" s="1"/>
  <c r="L18" i="1" a="1"/>
  <c r="L18" i="1" s="1"/>
  <c r="L19" i="1" a="1"/>
  <c r="L19" i="1" s="1"/>
  <c r="L12" i="1" a="1"/>
  <c r="L12" i="1" s="1"/>
  <c r="T14" i="12" l="1"/>
  <c r="M21" i="1" l="1" a="1"/>
  <c r="M21" i="1" s="1"/>
  <c r="N21" i="1" s="1"/>
  <c r="M14" i="1" a="1"/>
  <c r="M14" i="1" s="1"/>
  <c r="N14" i="1" s="1"/>
  <c r="M16" i="1" a="1"/>
  <c r="M16" i="1" s="1"/>
  <c r="N16" i="1" s="1"/>
  <c r="M20" i="1" a="1"/>
  <c r="M20" i="1" s="1"/>
  <c r="N20" i="1" s="1"/>
  <c r="M13" i="1" a="1"/>
  <c r="M13" i="1" s="1"/>
  <c r="N13" i="1" s="1"/>
  <c r="M18" i="1" a="1"/>
  <c r="M18" i="1" s="1"/>
  <c r="N18" i="1" s="1"/>
  <c r="M12" i="1" a="1"/>
  <c r="M12" i="1" s="1"/>
  <c r="N12" i="1" s="1"/>
  <c r="M22" i="1" a="1"/>
  <c r="M22" i="1" s="1"/>
  <c r="N22" i="1" s="1"/>
  <c r="M15" i="1" a="1"/>
  <c r="M15" i="1" s="1"/>
  <c r="N15" i="1" s="1"/>
  <c r="M17" i="1" a="1"/>
  <c r="M17" i="1" s="1"/>
  <c r="N17" i="1" s="1"/>
  <c r="M19" i="1" a="1"/>
  <c r="M19" i="1" s="1"/>
  <c r="N19" i="1" s="1"/>
  <c r="H23" i="1"/>
  <c r="N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Müller Johannes</author>
  </authors>
  <commentList>
    <comment ref="G3" authorId="0" shapeId="0" xr:uid="{00000000-0006-0000-0000-000001000000}">
      <text>
        <r>
          <rPr>
            <sz val="9"/>
            <color indexed="81"/>
            <rFont val="Segoe UI"/>
            <family val="2"/>
          </rPr>
          <t>Als Abrechnungszeitraum ist der komplette Monat anzugeben, zum Beispiel "Oktober 2026"</t>
        </r>
      </text>
    </comment>
    <comment ref="H9" authorId="0" shapeId="0" xr:uid="{00000000-0006-0000-0000-000002000000}">
      <text>
        <r>
          <rPr>
            <sz val="9"/>
            <color indexed="81"/>
            <rFont val="Segoe UI"/>
            <family val="2"/>
          </rPr>
          <t>Die Höhe des Zuschusses ist auf die Kosten eines öffentlichen Verkehrsmittels der 2. Klasse oder bei Verwendung des eigenen KFZ auf 0,30 EUR je Entfernungskilometer zwischen Wohnort und Dienstort begrenzt.
Eine Fahrtkostenzuschuss wird nur gewährt, wenn die Entfernung zwischen Wohnort und  Dienstort mehr als 5 Kilometer beträgt.</t>
        </r>
      </text>
    </comment>
    <comment ref="D10" authorId="0" shapeId="0" xr:uid="{00000000-0006-0000-0000-000003000000}">
      <text>
        <r>
          <rPr>
            <sz val="9"/>
            <color indexed="81"/>
            <rFont val="Segoe UI"/>
            <family val="2"/>
          </rPr>
          <t>Eingabe im Format HH:MM, zum Beispiel 02:30 für eine Arbeitszeit von 2 Stunden und 30 Minuten</t>
        </r>
      </text>
    </comment>
    <comment ref="E10" authorId="0" shapeId="0" xr:uid="{00000000-0006-0000-0000-000004000000}">
      <text>
        <r>
          <rPr>
            <sz val="9"/>
            <color indexed="81"/>
            <rFont val="Segoe UI"/>
            <family val="2"/>
          </rPr>
          <t>Je Dienst ist entweder 1) Anlass / Gottesdienst UND Tätigkeit
ODER 2) Chorproben / sonstige Tätigkeiten auszufüllen</t>
        </r>
      </text>
    </comment>
    <comment ref="G10" authorId="0" shapeId="0" xr:uid="{00000000-0006-0000-0000-000005000000}">
      <text>
        <r>
          <rPr>
            <sz val="9"/>
            <color indexed="81"/>
            <rFont val="Segoe UI"/>
            <family val="2"/>
          </rPr>
          <t>Für die Berechnung des Entgelts bei sonstigen vereinbarten Tätigkeiten gem. § 12 Abs. 3 Anlage 4f zur AVO wird die Arbeitszeit aus Spalte D berücksichtigt.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Schuler Matthias</author>
  </authors>
  <commentList>
    <comment ref="N1" authorId="0" shapeId="0" xr:uid="{DDE319D2-9D8F-4203-B8A9-F700526378FF}">
      <text>
        <r>
          <rPr>
            <sz val="9"/>
            <color indexed="81"/>
            <rFont val="Segoe UI"/>
            <family val="2"/>
          </rPr>
          <t>§ 16
Besitzstandsregelungen
( 1 ) Schulmusikerinnen/Schulmusiker mit künstlerischer Prüfung für das Lehramt an Gymnasien (1. Staatsexamen) erhalten für die Dauer ihres über den 31. Dezember 2014 hinaus ununterbrochen fortbestehenden Arbeitsverhältnisses Entgeltsätze der Entgeltstufe B.</t>
        </r>
      </text>
    </comment>
    <comment ref="AF1" authorId="0" shapeId="0" xr:uid="{5959E7F7-F9E6-4A9F-9855-E8FDF190C9EC}">
      <text>
        <r>
          <rPr>
            <sz val="9"/>
            <color indexed="81"/>
            <rFont val="Segoe UI"/>
            <family val="2"/>
          </rPr>
          <t>§ 16
Besitzstandsregelungen
( 1 ) Schulmusikerinnen/Schulmusiker mit künstlerischer Prüfung für das Lehramt an Gymnasien (1. Staatsexamen) erhalten für die Dauer ihres über den 31. Dezember 2014 hinaus ununterbrochen fortbestehenden Arbeitsverhältnisses Entgeltsätze der Entgeltstufe B.</t>
        </r>
      </text>
    </comment>
  </commentList>
</comments>
</file>

<file path=xl/sharedStrings.xml><?xml version="1.0" encoding="utf-8"?>
<sst xmlns="http://schemas.openxmlformats.org/spreadsheetml/2006/main" count="253" uniqueCount="127">
  <si>
    <t>B</t>
  </si>
  <si>
    <t>C</t>
  </si>
  <si>
    <t>D</t>
  </si>
  <si>
    <t>Qualifikation</t>
  </si>
  <si>
    <t>Datum</t>
  </si>
  <si>
    <t>Orgelspiel</t>
  </si>
  <si>
    <t>Werktagsgottesdienst</t>
  </si>
  <si>
    <t>Christmette</t>
  </si>
  <si>
    <t>Kinderchristmette</t>
  </si>
  <si>
    <t>Gottesdienst in der Osternacht</t>
  </si>
  <si>
    <t>Gottesdienst am Gründonnerstag</t>
  </si>
  <si>
    <t>Tätigkeit</t>
  </si>
  <si>
    <t>Tätigkeiten</t>
  </si>
  <si>
    <t>Diensteinheiten</t>
  </si>
  <si>
    <t>Anlass Gottesdienst</t>
  </si>
  <si>
    <t>Chorleitung (mit Einsingen)</t>
  </si>
  <si>
    <t>Orgelspiel und Chorleitung (mit Einsingen)</t>
  </si>
  <si>
    <t>Erstkommunionsfeiern</t>
  </si>
  <si>
    <t>Firmungen</t>
  </si>
  <si>
    <t>Tauffeiern</t>
  </si>
  <si>
    <t>Trauungen</t>
  </si>
  <si>
    <t>Konzertdauer bis einschl. 60 Minuten + Einsingen/Einspielen</t>
  </si>
  <si>
    <t>Konzertdauer bis einschl. 90 Minuten + Einsingen/Einspielen</t>
  </si>
  <si>
    <t>Konzertdauer über 90 Minuten + Einsingen/Einspielen</t>
  </si>
  <si>
    <t>DE</t>
  </si>
  <si>
    <t>Gottesdienst</t>
  </si>
  <si>
    <t>sonstige Tätigkeit</t>
  </si>
  <si>
    <t>sonstige Tätigkeiten</t>
  </si>
  <si>
    <t>A</t>
  </si>
  <si>
    <t>90%B</t>
  </si>
  <si>
    <t>80%B</t>
  </si>
  <si>
    <t>Summe</t>
  </si>
  <si>
    <t>Abrechnungszeitraum (Kalendermonat/Jahr)</t>
  </si>
  <si>
    <t>Arbeitgeber</t>
  </si>
  <si>
    <t xml:space="preserve"> </t>
  </si>
  <si>
    <t>Hinweis: Das Formular ist am Monatsende bei der zuständigen personalverwaltenden Dienststelle einzureichen.</t>
  </si>
  <si>
    <t xml:space="preserve">Beginn </t>
  </si>
  <si>
    <t xml:space="preserve">Ende </t>
  </si>
  <si>
    <t>Abrechnungsrelevante Daten</t>
  </si>
  <si>
    <t>Karfreitagsliturgie</t>
  </si>
  <si>
    <t>Auftraggeber</t>
  </si>
  <si>
    <t>Römisch-katholische Kirchengemeinde</t>
  </si>
  <si>
    <t>Erzdiözese Freiburg</t>
  </si>
  <si>
    <t>GKG</t>
  </si>
  <si>
    <t>Baden-Baden</t>
  </si>
  <si>
    <t>Heidelberg</t>
  </si>
  <si>
    <t>Sigmaringen</t>
  </si>
  <si>
    <t>Karlsruhe</t>
  </si>
  <si>
    <t>Konstanz</t>
  </si>
  <si>
    <t>Mannheim</t>
  </si>
  <si>
    <t>Dokumentation: Arbeitszeit nach MiLoG</t>
  </si>
  <si>
    <t>Unterschrift Kirchenmusiker/-in</t>
  </si>
  <si>
    <t>Unterschrift Sachbearbeiter/-in</t>
  </si>
  <si>
    <t>Hilfsspalte Fahrtkosten</t>
  </si>
  <si>
    <t>Vergütungs-satz</t>
  </si>
  <si>
    <t>Vergütungs-satz sonstige Tätigkeiten</t>
  </si>
  <si>
    <t>Fahrtkostenzuschuss</t>
  </si>
  <si>
    <t>Berechnung des Entgelts</t>
  </si>
  <si>
    <t>Arbeitgeber:</t>
  </si>
  <si>
    <t>Abrechnungsnachweis kirchenmusikalischer Tätigkeiten und Stundennachweis nach Mindestlohngesetz</t>
  </si>
  <si>
    <t>Summe Entgelt:</t>
  </si>
  <si>
    <t>Chorprobe/Ensembleprobe bis einschl. 60 min</t>
  </si>
  <si>
    <t>Chorprobe/Ensembleprobe bis einschl. 90 min</t>
  </si>
  <si>
    <t>Chorprobe/Ensembleprobe bis einschl. 120 min</t>
  </si>
  <si>
    <t>Chorprobe mit Kinder- und Jugendchor bis einschl. 60 min</t>
  </si>
  <si>
    <t>Chorprobe mit Kinder- und Jugendchor bis einschl. 90 min</t>
  </si>
  <si>
    <t>Prozession mit Chorgesang bis einschl. 60 min</t>
  </si>
  <si>
    <t>Prozession mit Chorgesang bis einschl. 90 min</t>
  </si>
  <si>
    <t>Unterricht bis einschl. 60 min</t>
  </si>
  <si>
    <t>Andachten (bis einschl. 30min)</t>
  </si>
  <si>
    <t>Andachten (bis einschl. 60min)</t>
  </si>
  <si>
    <t>B (Besitzstand gem. § 16 Abs. 1 Anlage 4f zur AVO)</t>
  </si>
  <si>
    <t>B+50% (Besitzstand gem. § 16 Abs. 2 Anlage 4f zur AVO)</t>
  </si>
  <si>
    <t>C+50%  (Besitzstand gem. § 16 Abs. 2 Anlage 4f zur AVO)</t>
  </si>
  <si>
    <t>D+50% (Besitzstand gem. § 16 Abs. 2 Anlage 4f zur AVO)</t>
  </si>
  <si>
    <t>90%B (Besitzstand nach § 16 Abs. 2 Anlage 4f zur AVO)</t>
  </si>
  <si>
    <t>Arbeitnehmer/in:</t>
  </si>
  <si>
    <t>Einstufung/
Entgeltsatz nach Entgeltstufe</t>
  </si>
  <si>
    <t>Arbeitszeit abzüglich Pausen (in Stunden:
Minuten)</t>
  </si>
  <si>
    <t>Seelenamt + Aussegnung 
bzw. Trauerfeier + Aussegnung</t>
  </si>
  <si>
    <t>1) Anlass / Gottesdienst und</t>
  </si>
  <si>
    <t>2) Chorproben / sonstige Tätigkeiten</t>
  </si>
  <si>
    <t>nur sofern im begründeten Ausnahmefall vertraglich vereinbart</t>
  </si>
  <si>
    <t>Kilometer Wegstrecke KFZ</t>
  </si>
  <si>
    <t>Gottesdienste an Sonntagen (einschl. Vorabend) und Feiertagen</t>
  </si>
  <si>
    <t>Unterschrift Anordnungsberechtigte/-r</t>
  </si>
  <si>
    <t>Sonstige vereinbarte Tätigkeit gem. § 12 Abs. 3 Anlage 4f zur AVO</t>
  </si>
  <si>
    <t>Fahrtkosten-ersatz ÖPNV</t>
  </si>
  <si>
    <t>Unterricht bis einschl. 30 min</t>
  </si>
  <si>
    <t>95%C</t>
  </si>
  <si>
    <t>Lindenberg</t>
  </si>
  <si>
    <t>Fonds</t>
  </si>
  <si>
    <t>Summe Fahrtkostenzuschuss:</t>
  </si>
  <si>
    <t>An Tauber und Main</t>
  </si>
  <si>
    <t>Lauda</t>
  </si>
  <si>
    <t>Bauland-Odenwald</t>
  </si>
  <si>
    <t>St. Maria Mosbach-Neckarelz</t>
  </si>
  <si>
    <t>Nordbadische Bergstraße</t>
  </si>
  <si>
    <t>Mittlere Kurpfalz</t>
  </si>
  <si>
    <t>Wiesloch</t>
  </si>
  <si>
    <t>Kraichgau</t>
  </si>
  <si>
    <t>Edith Stein Bruchsal</t>
  </si>
  <si>
    <t>St. Martin Ettlingen</t>
  </si>
  <si>
    <t>Herz Jesu Pforzheim</t>
  </si>
  <si>
    <t>St. Alexander Rastatt</t>
  </si>
  <si>
    <t>Murgtal</t>
  </si>
  <si>
    <t>Acher-Renchtal</t>
  </si>
  <si>
    <t>Mittlere Ortenau</t>
  </si>
  <si>
    <t>Kinzigtal</t>
  </si>
  <si>
    <t>Südliche Ortenau</t>
  </si>
  <si>
    <t>An der Elz</t>
  </si>
  <si>
    <t>Im Quellenland</t>
  </si>
  <si>
    <t>Freiburg im Breisgau</t>
  </si>
  <si>
    <t>Breisgau-Markgräflerland</t>
  </si>
  <si>
    <t>Hochschwarzwald</t>
  </si>
  <si>
    <t>Wiesental-Dreiländereck</t>
  </si>
  <si>
    <t>Hochrhein-Südschwarzwald</t>
  </si>
  <si>
    <t>An der Wutach</t>
  </si>
  <si>
    <t>Hl. Dreifaltigkeit Donaueschingen</t>
  </si>
  <si>
    <t>Hegau</t>
  </si>
  <si>
    <t>Bodensee-Hegau</t>
  </si>
  <si>
    <t>Linzgau-Bodensee</t>
  </si>
  <si>
    <t>Zollern</t>
  </si>
  <si>
    <t>Kapellenfond Lindenberg</t>
  </si>
  <si>
    <t>Dienstort</t>
  </si>
  <si>
    <t>Version 7.0 / ab Oktober 2026</t>
  </si>
  <si>
    <t>Personalnummer
(falls vorhanden)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</si>
</sst>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407]mmmm\ yy;@"/>
    <numFmt numFmtId="165" formatCode="h:mm;@"/>
    <numFmt numFmtId="166" formatCode="_-* #,##0.000\ &quot;€&quot;_-;\-* #,##0.000\ &quot;€&quot;_-;_-* &quot;-&quot;??\ &quot;€&quot;_-;_-@_-"/>
    <numFmt numFmtId="167" formatCode="ddd\ dd/mm/yyyy"/>
    <numFmt numFmtId="168" formatCode="_-* #,##0.00\ &quot;€&quot;_-;\-* #,##0.000\ &quot;€&quot;_-;_-* &quot;-&quot;??\ &quot;€&quot;_-;_-@_-"/>
  </numFmts>
  <fonts count="17" x14ac:knownFonts="1">
    <font>
      <sz val="10"/>
      <name val="Arial"/>
    </font>
    <font>
      <sz val="10"/>
      <name val="Arial"/>
      <family val="2"/>
    </font>
    <font>
      <sz val="10"/>
      <name val="Arial"/>
      <family val="2"/>
    </font>
    <font>
      <sz val="8"/>
      <name val="Arial"/>
      <family val="2"/>
    </font>
    <font>
      <b/>
      <sz val="16"/>
      <name val="Arial"/>
      <family val="2"/>
    </font>
    <font>
      <sz val="11"/>
      <color rgb="FF3F3F76"/>
      <name val="Calibri"/>
      <family val="2"/>
      <scheme val="minor"/>
    </font>
    <font>
      <b/>
      <sz val="11"/>
      <color rgb="FFFA7D00"/>
      <name val="Calibri"/>
      <family val="2"/>
      <scheme val="minor"/>
    </font>
    <font>
      <sz val="8"/>
      <color rgb="FFFF0000"/>
      <name val="Arial"/>
      <family val="2"/>
    </font>
    <font>
      <b/>
      <sz val="10"/>
      <name val="Arial"/>
      <family val="2"/>
    </font>
    <font>
      <b/>
      <sz val="10"/>
      <color theme="1"/>
      <name val="Arial"/>
      <family val="2"/>
    </font>
    <font>
      <sz val="9"/>
      <color indexed="81"/>
      <name val="Segoe UI"/>
      <family val="2"/>
    </font>
    <font>
      <sz val="11"/>
      <name val="Calibri"/>
      <family val="2"/>
      <scheme val="minor"/>
    </font>
    <font>
      <sz val="9"/>
      <name val="Arial"/>
      <family val="2"/>
    </font>
    <font>
      <i/>
      <sz val="9"/>
      <name val="Arial"/>
      <family val="2"/>
    </font>
    <font>
      <sz val="12"/>
      <name val="Arial"/>
      <family val="2"/>
    </font>
    <font>
      <b/>
      <sz val="11"/>
      <color theme="1"/>
      <name val="Calibri"/>
      <family val="2"/>
      <scheme val="minor"/>
    </font>
    <font>
      <sz val="10"/>
      <color theme="1"/>
      <name val="Arial"/>
      <family val="2"/>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45">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bottom style="hair">
        <color auto="1"/>
      </bottom>
      <diagonal/>
    </border>
    <border>
      <left/>
      <right/>
      <top style="hair">
        <color auto="1"/>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F7F7F"/>
      </right>
      <top/>
      <bottom style="thin">
        <color rgb="FF7F7F7F"/>
      </bottom>
      <diagonal/>
    </border>
    <border>
      <left style="thin">
        <color rgb="FF7F7F7F"/>
      </left>
      <right style="thin">
        <color rgb="FF7F7F7F"/>
      </right>
      <top/>
      <bottom style="thin">
        <color rgb="FF7F7F7F"/>
      </bottom>
      <diagonal/>
    </border>
    <border>
      <left style="thin">
        <color rgb="FF7F7F7F"/>
      </left>
      <right style="medium">
        <color indexed="64"/>
      </right>
      <top/>
      <bottom style="thin">
        <color rgb="FF7F7F7F"/>
      </bottom>
      <diagonal/>
    </border>
    <border>
      <left style="medium">
        <color indexed="64"/>
      </left>
      <right style="medium">
        <color indexed="64"/>
      </right>
      <top/>
      <bottom style="thin">
        <color rgb="FF7F7F7F"/>
      </bottom>
      <diagonal/>
    </border>
    <border>
      <left/>
      <right style="thin">
        <color rgb="FF7F7F7F"/>
      </right>
      <top style="thin">
        <color rgb="FF7F7F7F"/>
      </top>
      <bottom style="thin">
        <color rgb="FF7F7F7F"/>
      </bottom>
      <diagonal/>
    </border>
    <border>
      <left/>
      <right style="thin">
        <color rgb="FF7F7F7F"/>
      </right>
      <top style="thin">
        <color rgb="FF7F7F7F"/>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rgb="FF7F7F7F"/>
      </right>
      <top/>
      <bottom style="thin">
        <color rgb="FF7F7F7F"/>
      </bottom>
      <diagonal/>
    </border>
    <border>
      <left/>
      <right/>
      <top/>
      <bottom style="thin">
        <color rgb="FF7F7F7F"/>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5" fillId="2" borderId="1" applyNumberFormat="0" applyAlignment="0" applyProtection="0"/>
    <xf numFmtId="0" fontId="6" fillId="3" borderId="1" applyNumberFormat="0" applyAlignment="0" applyProtection="0"/>
  </cellStyleXfs>
  <cellXfs count="188">
    <xf numFmtId="0" fontId="0" fillId="0" borderId="0" xfId="0"/>
    <xf numFmtId="0" fontId="2" fillId="0" borderId="0" xfId="0" applyFont="1"/>
    <xf numFmtId="0" fontId="2" fillId="0" borderId="0" xfId="0" applyFont="1" applyAlignment="1">
      <alignment wrapText="1"/>
    </xf>
    <xf numFmtId="0" fontId="0" fillId="0" borderId="0" xfId="0" applyNumberFormat="1"/>
    <xf numFmtId="0" fontId="0" fillId="4" borderId="0" xfId="0" applyFill="1"/>
    <xf numFmtId="44" fontId="0" fillId="4" borderId="0" xfId="1" applyFont="1" applyFill="1"/>
    <xf numFmtId="0" fontId="4" fillId="4" borderId="0" xfId="0" applyFont="1" applyFill="1" applyBorder="1"/>
    <xf numFmtId="0" fontId="0" fillId="4" borderId="0" xfId="0" applyFill="1" applyBorder="1"/>
    <xf numFmtId="0" fontId="0" fillId="4" borderId="0" xfId="0" applyFill="1" applyBorder="1" applyAlignment="1">
      <alignment horizontal="center"/>
    </xf>
    <xf numFmtId="0" fontId="0" fillId="4" borderId="7" xfId="0" applyFill="1" applyBorder="1"/>
    <xf numFmtId="0" fontId="0" fillId="4" borderId="0" xfId="0" applyFill="1" applyAlignment="1">
      <alignment horizontal="left"/>
    </xf>
    <xf numFmtId="0" fontId="0" fillId="4" borderId="0" xfId="0" applyFill="1" applyBorder="1" applyAlignment="1">
      <alignment horizontal="left"/>
    </xf>
    <xf numFmtId="0" fontId="0" fillId="4" borderId="8" xfId="0" applyFill="1" applyBorder="1"/>
    <xf numFmtId="44" fontId="0" fillId="4" borderId="11" xfId="1" applyFont="1" applyFill="1" applyBorder="1"/>
    <xf numFmtId="0" fontId="0" fillId="0" borderId="0" xfId="0" applyBorder="1"/>
    <xf numFmtId="0" fontId="0" fillId="0" borderId="7" xfId="0" applyBorder="1"/>
    <xf numFmtId="0" fontId="0" fillId="0" borderId="0" xfId="0" applyNumberFormat="1" applyBorder="1"/>
    <xf numFmtId="0" fontId="0" fillId="0" borderId="7" xfId="0" applyNumberFormat="1" applyBorder="1"/>
    <xf numFmtId="0" fontId="8" fillId="0" borderId="9" xfId="0" applyFont="1" applyBorder="1"/>
    <xf numFmtId="0" fontId="8" fillId="0" borderId="10" xfId="0" applyFont="1" applyBorder="1"/>
    <xf numFmtId="0" fontId="8" fillId="0" borderId="12" xfId="0" applyFont="1" applyBorder="1"/>
    <xf numFmtId="0" fontId="1" fillId="0" borderId="13" xfId="0" applyFont="1" applyBorder="1" applyAlignment="1">
      <alignment wrapText="1"/>
    </xf>
    <xf numFmtId="0" fontId="1" fillId="0" borderId="15" xfId="0" applyFont="1" applyBorder="1" applyAlignment="1">
      <alignment wrapText="1"/>
    </xf>
    <xf numFmtId="0" fontId="1" fillId="0" borderId="16" xfId="0" applyFont="1" applyBorder="1" applyAlignment="1">
      <alignment wrapText="1"/>
    </xf>
    <xf numFmtId="0" fontId="1" fillId="0" borderId="20" xfId="0" applyFont="1" applyBorder="1"/>
    <xf numFmtId="0" fontId="1" fillId="0" borderId="15" xfId="0" applyFont="1" applyBorder="1"/>
    <xf numFmtId="0" fontId="1" fillId="0" borderId="12" xfId="0" applyFont="1" applyBorder="1"/>
    <xf numFmtId="44" fontId="0" fillId="4" borderId="7" xfId="1" applyFont="1" applyFill="1" applyBorder="1"/>
    <xf numFmtId="0" fontId="1" fillId="4" borderId="0" xfId="0" applyFont="1" applyFill="1" applyAlignment="1"/>
    <xf numFmtId="0" fontId="0" fillId="4" borderId="0" xfId="0" applyFill="1" applyAlignment="1"/>
    <xf numFmtId="0" fontId="2" fillId="4" borderId="0" xfId="0" applyFont="1" applyFill="1" applyBorder="1" applyAlignment="1">
      <alignment horizontal="right"/>
    </xf>
    <xf numFmtId="0" fontId="7" fillId="4" borderId="0" xfId="0" applyFont="1" applyFill="1" applyBorder="1" applyAlignment="1">
      <alignment vertical="top" wrapText="1"/>
    </xf>
    <xf numFmtId="0" fontId="1" fillId="4" borderId="0" xfId="0" applyFont="1" applyFill="1" applyBorder="1" applyAlignment="1">
      <alignment horizontal="right"/>
    </xf>
    <xf numFmtId="0" fontId="0" fillId="4" borderId="0" xfId="0" applyFill="1" applyBorder="1" applyAlignment="1" applyProtection="1">
      <alignment horizontal="center"/>
    </xf>
    <xf numFmtId="0" fontId="0" fillId="4" borderId="0" xfId="0" applyFill="1" applyProtection="1"/>
    <xf numFmtId="0" fontId="0" fillId="4" borderId="0" xfId="0" applyFill="1" applyAlignment="1" applyProtection="1">
      <alignment horizontal="center"/>
    </xf>
    <xf numFmtId="0" fontId="1" fillId="4" borderId="0" xfId="0" applyFont="1" applyFill="1" applyBorder="1" applyAlignment="1">
      <alignment horizontal="center"/>
    </xf>
    <xf numFmtId="0" fontId="8" fillId="4" borderId="7" xfId="0" applyFont="1" applyFill="1" applyBorder="1" applyAlignment="1">
      <alignment horizontal="right"/>
    </xf>
    <xf numFmtId="0" fontId="1" fillId="0" borderId="8" xfId="0" applyFont="1" applyBorder="1" applyAlignment="1">
      <alignment wrapText="1"/>
    </xf>
    <xf numFmtId="0" fontId="1" fillId="4" borderId="0" xfId="0" applyFont="1" applyFill="1" applyBorder="1" applyAlignment="1">
      <alignment horizontal="right" wrapText="1"/>
    </xf>
    <xf numFmtId="0" fontId="8" fillId="0" borderId="20" xfId="0" applyFont="1" applyBorder="1"/>
    <xf numFmtId="44" fontId="1" fillId="0" borderId="15" xfId="1" applyFont="1" applyBorder="1"/>
    <xf numFmtId="44" fontId="8" fillId="4" borderId="9" xfId="1" applyFont="1" applyFill="1" applyBorder="1"/>
    <xf numFmtId="0" fontId="1" fillId="0" borderId="13" xfId="0" applyFont="1" applyBorder="1"/>
    <xf numFmtId="0" fontId="1" fillId="4" borderId="6" xfId="0" applyFont="1" applyFill="1" applyBorder="1" applyAlignment="1">
      <alignment horizontal="center"/>
    </xf>
    <xf numFmtId="0" fontId="0" fillId="4" borderId="0" xfId="0" applyFill="1" applyBorder="1" applyProtection="1"/>
    <xf numFmtId="44" fontId="0" fillId="4" borderId="0" xfId="1" applyFont="1" applyFill="1" applyBorder="1"/>
    <xf numFmtId="44" fontId="0" fillId="4" borderId="5" xfId="1" applyFont="1" applyFill="1" applyBorder="1"/>
    <xf numFmtId="0" fontId="3" fillId="4" borderId="0" xfId="0" applyFont="1" applyFill="1" applyBorder="1" applyAlignment="1">
      <alignment horizontal="center" vertical="top" wrapText="1"/>
    </xf>
    <xf numFmtId="44" fontId="1" fillId="0" borderId="16" xfId="1" applyFont="1" applyFill="1" applyBorder="1"/>
    <xf numFmtId="0" fontId="1" fillId="4" borderId="0" xfId="0" applyFont="1" applyFill="1"/>
    <xf numFmtId="0" fontId="2" fillId="4" borderId="0" xfId="0" applyFont="1" applyFill="1" applyBorder="1" applyAlignment="1">
      <alignment horizontal="right" wrapText="1"/>
    </xf>
    <xf numFmtId="44" fontId="0" fillId="4" borderId="0" xfId="1" applyFont="1" applyFill="1" applyAlignment="1">
      <alignment horizontal="center"/>
    </xf>
    <xf numFmtId="0" fontId="1" fillId="4" borderId="0" xfId="0" applyFont="1" applyFill="1" applyBorder="1" applyAlignment="1">
      <alignment wrapText="1"/>
    </xf>
    <xf numFmtId="0" fontId="5" fillId="2" borderId="36" xfId="2" applyBorder="1" applyAlignment="1" applyProtection="1">
      <alignment wrapText="1"/>
      <protection locked="0"/>
    </xf>
    <xf numFmtId="0" fontId="1" fillId="4" borderId="24" xfId="0" applyFont="1" applyFill="1" applyBorder="1" applyAlignment="1">
      <alignment horizontal="center" wrapText="1"/>
    </xf>
    <xf numFmtId="0" fontId="8" fillId="4" borderId="42" xfId="0" applyFont="1" applyFill="1" applyBorder="1" applyAlignment="1">
      <alignment wrapText="1"/>
    </xf>
    <xf numFmtId="0" fontId="8" fillId="4" borderId="43" xfId="0" applyFont="1" applyFill="1" applyBorder="1" applyAlignment="1">
      <alignment wrapText="1"/>
    </xf>
    <xf numFmtId="0" fontId="8" fillId="4" borderId="10" xfId="0" applyFont="1" applyFill="1" applyBorder="1" applyAlignment="1">
      <alignment textRotation="90" wrapText="1"/>
    </xf>
    <xf numFmtId="166" fontId="8" fillId="0" borderId="10" xfId="1" applyNumberFormat="1" applyFont="1" applyBorder="1"/>
    <xf numFmtId="166" fontId="0" fillId="0" borderId="0" xfId="1" applyNumberFormat="1" applyFont="1" applyBorder="1"/>
    <xf numFmtId="166" fontId="0" fillId="0" borderId="7" xfId="1" applyNumberFormat="1" applyFont="1" applyBorder="1"/>
    <xf numFmtId="166" fontId="0" fillId="0" borderId="0" xfId="0" applyNumberFormat="1"/>
    <xf numFmtId="166" fontId="2" fillId="0" borderId="0" xfId="1" applyNumberFormat="1" applyFont="1" applyBorder="1"/>
    <xf numFmtId="166" fontId="8" fillId="0" borderId="11" xfId="1" applyNumberFormat="1" applyFont="1" applyBorder="1"/>
    <xf numFmtId="166" fontId="0" fillId="0" borderId="14" xfId="1" applyNumberFormat="1" applyFont="1" applyBorder="1"/>
    <xf numFmtId="166" fontId="0" fillId="0" borderId="0" xfId="1" applyNumberFormat="1" applyFont="1"/>
    <xf numFmtId="0" fontId="1" fillId="0" borderId="16" xfId="0" applyFont="1" applyFill="1" applyBorder="1"/>
    <xf numFmtId="0" fontId="1" fillId="0" borderId="0" xfId="0" applyFont="1"/>
    <xf numFmtId="44" fontId="9" fillId="4" borderId="10" xfId="1" applyFont="1" applyFill="1" applyBorder="1"/>
    <xf numFmtId="44" fontId="8" fillId="0" borderId="23" xfId="1" applyFont="1" applyBorder="1"/>
    <xf numFmtId="44" fontId="8" fillId="0" borderId="24" xfId="1" applyFont="1" applyBorder="1"/>
    <xf numFmtId="166" fontId="2" fillId="0" borderId="7" xfId="1" applyNumberFormat="1" applyFont="1" applyBorder="1"/>
    <xf numFmtId="166" fontId="0" fillId="0" borderId="44" xfId="1" applyNumberFormat="1" applyFont="1" applyBorder="1"/>
    <xf numFmtId="44" fontId="15" fillId="4" borderId="26" xfId="3" applyNumberFormat="1" applyFont="1" applyFill="1" applyBorder="1" applyAlignment="1">
      <alignment horizontal="center"/>
    </xf>
    <xf numFmtId="44" fontId="15" fillId="4" borderId="27" xfId="3" applyNumberFormat="1" applyFont="1" applyFill="1" applyBorder="1"/>
    <xf numFmtId="44" fontId="15" fillId="4" borderId="28" xfId="3" applyNumberFormat="1" applyFont="1" applyFill="1" applyBorder="1"/>
    <xf numFmtId="44" fontId="15" fillId="4" borderId="3" xfId="3" applyNumberFormat="1" applyFont="1" applyFill="1" applyBorder="1" applyAlignment="1">
      <alignment horizontal="center"/>
    </xf>
    <xf numFmtId="44" fontId="15" fillId="4" borderId="1" xfId="3" applyNumberFormat="1" applyFont="1" applyFill="1" applyBorder="1"/>
    <xf numFmtId="44" fontId="15" fillId="4" borderId="17" xfId="3" applyNumberFormat="1" applyFont="1" applyFill="1" applyBorder="1" applyAlignment="1">
      <alignment horizontal="center"/>
    </xf>
    <xf numFmtId="44" fontId="15" fillId="4" borderId="18" xfId="3" applyNumberFormat="1" applyFont="1" applyFill="1" applyBorder="1"/>
    <xf numFmtId="167" fontId="11" fillId="5" borderId="26" xfId="2" applyNumberFormat="1" applyFont="1" applyFill="1" applyBorder="1" applyAlignment="1" applyProtection="1">
      <alignment wrapText="1"/>
      <protection locked="0"/>
    </xf>
    <xf numFmtId="165" fontId="11" fillId="5" borderId="27" xfId="2" applyNumberFormat="1" applyFont="1" applyFill="1" applyBorder="1" applyProtection="1">
      <protection locked="0"/>
    </xf>
    <xf numFmtId="165" fontId="11" fillId="5" borderId="28" xfId="2" applyNumberFormat="1" applyFont="1" applyFill="1" applyBorder="1" applyProtection="1">
      <protection locked="0"/>
    </xf>
    <xf numFmtId="0" fontId="11" fillId="5" borderId="26" xfId="2" applyFont="1" applyFill="1" applyBorder="1" applyAlignment="1" applyProtection="1">
      <alignment wrapText="1"/>
      <protection locked="0"/>
    </xf>
    <xf numFmtId="0" fontId="11" fillId="5" borderId="28" xfId="2" applyFont="1" applyFill="1" applyBorder="1" applyAlignment="1" applyProtection="1">
      <alignment wrapText="1"/>
      <protection locked="0"/>
    </xf>
    <xf numFmtId="0" fontId="11" fillId="5" borderId="29" xfId="2" applyFont="1" applyFill="1" applyBorder="1" applyAlignment="1" applyProtection="1">
      <alignment wrapText="1"/>
      <protection locked="0"/>
    </xf>
    <xf numFmtId="0" fontId="11" fillId="5" borderId="35" xfId="2" applyFont="1" applyFill="1" applyBorder="1" applyAlignment="1" applyProtection="1">
      <alignment wrapText="1"/>
      <protection locked="0"/>
    </xf>
    <xf numFmtId="44" fontId="11" fillId="5" borderId="28" xfId="1" applyFont="1" applyFill="1" applyBorder="1" applyAlignment="1" applyProtection="1">
      <alignment wrapText="1"/>
      <protection locked="0"/>
    </xf>
    <xf numFmtId="165" fontId="11" fillId="5" borderId="1" xfId="2" applyNumberFormat="1" applyFont="1" applyFill="1" applyBorder="1" applyProtection="1">
      <protection locked="0"/>
    </xf>
    <xf numFmtId="165" fontId="11" fillId="5" borderId="4" xfId="2" applyNumberFormat="1" applyFont="1" applyFill="1" applyBorder="1" applyProtection="1">
      <protection locked="0"/>
    </xf>
    <xf numFmtId="0" fontId="11" fillId="5" borderId="3" xfId="2" applyFont="1" applyFill="1" applyBorder="1" applyAlignment="1" applyProtection="1">
      <alignment wrapText="1"/>
      <protection locked="0"/>
    </xf>
    <xf numFmtId="0" fontId="11" fillId="5" borderId="4" xfId="2" applyFont="1" applyFill="1" applyBorder="1" applyAlignment="1" applyProtection="1">
      <alignment wrapText="1"/>
      <protection locked="0"/>
    </xf>
    <xf numFmtId="0" fontId="11" fillId="5" borderId="21" xfId="2" applyFont="1" applyFill="1" applyBorder="1" applyAlignment="1" applyProtection="1">
      <alignment wrapText="1"/>
      <protection locked="0"/>
    </xf>
    <xf numFmtId="0" fontId="11" fillId="5" borderId="30" xfId="2" applyFont="1" applyFill="1" applyBorder="1" applyAlignment="1" applyProtection="1">
      <alignment wrapText="1"/>
      <protection locked="0"/>
    </xf>
    <xf numFmtId="44" fontId="11" fillId="5" borderId="4" xfId="1" applyFont="1" applyFill="1" applyBorder="1" applyAlignment="1" applyProtection="1">
      <alignment wrapText="1"/>
      <protection locked="0"/>
    </xf>
    <xf numFmtId="167" fontId="11" fillId="5" borderId="17" xfId="2" applyNumberFormat="1" applyFont="1" applyFill="1" applyBorder="1" applyAlignment="1" applyProtection="1">
      <alignment wrapText="1"/>
      <protection locked="0"/>
    </xf>
    <xf numFmtId="165" fontId="11" fillId="5" borderId="18" xfId="2" applyNumberFormat="1" applyFont="1" applyFill="1" applyBorder="1" applyProtection="1">
      <protection locked="0"/>
    </xf>
    <xf numFmtId="165" fontId="11" fillId="5" borderId="19" xfId="2" applyNumberFormat="1" applyFont="1" applyFill="1" applyBorder="1" applyProtection="1">
      <protection locked="0"/>
    </xf>
    <xf numFmtId="0" fontId="11" fillId="5" borderId="17" xfId="2" applyFont="1" applyFill="1" applyBorder="1" applyAlignment="1" applyProtection="1">
      <alignment wrapText="1"/>
      <protection locked="0"/>
    </xf>
    <xf numFmtId="0" fontId="11" fillId="5" borderId="19" xfId="2" applyFont="1" applyFill="1" applyBorder="1" applyAlignment="1" applyProtection="1">
      <alignment wrapText="1"/>
      <protection locked="0"/>
    </xf>
    <xf numFmtId="0" fontId="11" fillId="5" borderId="22" xfId="2" applyFont="1" applyFill="1" applyBorder="1" applyAlignment="1" applyProtection="1">
      <alignment wrapText="1"/>
      <protection locked="0"/>
    </xf>
    <xf numFmtId="0" fontId="11" fillId="5" borderId="31" xfId="2" applyFont="1" applyFill="1" applyBorder="1" applyAlignment="1" applyProtection="1">
      <alignment wrapText="1"/>
      <protection locked="0"/>
    </xf>
    <xf numFmtId="44" fontId="11" fillId="5" borderId="19" xfId="1" applyFont="1" applyFill="1" applyBorder="1" applyAlignment="1" applyProtection="1">
      <alignment wrapText="1"/>
      <protection locked="0"/>
    </xf>
    <xf numFmtId="164" fontId="14" fillId="5" borderId="2" xfId="2" applyNumberFormat="1" applyFont="1" applyFill="1" applyBorder="1" applyAlignment="1" applyProtection="1">
      <alignment horizontal="left"/>
      <protection locked="0"/>
    </xf>
    <xf numFmtId="0" fontId="1" fillId="0" borderId="23" xfId="0" applyFont="1" applyBorder="1"/>
    <xf numFmtId="0" fontId="0" fillId="0" borderId="24" xfId="0" applyBorder="1"/>
    <xf numFmtId="166" fontId="0" fillId="0" borderId="24" xfId="1" applyNumberFormat="1" applyFont="1" applyBorder="1"/>
    <xf numFmtId="166" fontId="2" fillId="0" borderId="24" xfId="1" applyNumberFormat="1" applyFont="1" applyBorder="1"/>
    <xf numFmtId="166" fontId="0" fillId="0" borderId="25" xfId="1" applyNumberFormat="1" applyFont="1" applyBorder="1"/>
    <xf numFmtId="0" fontId="1" fillId="0" borderId="16" xfId="0" applyFont="1" applyBorder="1"/>
    <xf numFmtId="0" fontId="16" fillId="0" borderId="15" xfId="0" applyFont="1" applyBorder="1" applyAlignment="1">
      <alignment vertical="center" wrapText="1"/>
    </xf>
    <xf numFmtId="0" fontId="16" fillId="0" borderId="15" xfId="0" applyFont="1" applyFill="1" applyBorder="1" applyAlignment="1">
      <alignment vertical="center" wrapText="1"/>
    </xf>
    <xf numFmtId="49" fontId="16" fillId="0" borderId="15" xfId="0" applyNumberFormat="1" applyFont="1" applyBorder="1" applyAlignment="1">
      <alignment vertical="center" wrapText="1"/>
    </xf>
    <xf numFmtId="168" fontId="8" fillId="0" borderId="24" xfId="1" applyNumberFormat="1" applyFont="1" applyBorder="1"/>
    <xf numFmtId="0" fontId="1" fillId="0" borderId="0" xfId="0" applyFont="1" applyBorder="1"/>
    <xf numFmtId="168" fontId="0" fillId="0" borderId="0" xfId="1" applyNumberFormat="1" applyFont="1" applyBorder="1"/>
    <xf numFmtId="168" fontId="1" fillId="0" borderId="0" xfId="1" applyNumberFormat="1" applyFont="1" applyBorder="1"/>
    <xf numFmtId="0" fontId="1" fillId="0" borderId="7" xfId="0" applyFont="1" applyBorder="1"/>
    <xf numFmtId="168" fontId="0" fillId="0" borderId="7" xfId="1" applyNumberFormat="1" applyFont="1" applyBorder="1"/>
    <xf numFmtId="168" fontId="1" fillId="0" borderId="7" xfId="1" applyNumberFormat="1" applyFont="1" applyBorder="1"/>
    <xf numFmtId="168" fontId="0" fillId="0" borderId="0" xfId="1" applyNumberFormat="1" applyFont="1"/>
    <xf numFmtId="0" fontId="0" fillId="4" borderId="0" xfId="0" applyFill="1" applyAlignment="1">
      <alignment horizontal="centerContinuous"/>
    </xf>
    <xf numFmtId="0" fontId="8" fillId="4" borderId="0" xfId="0" applyFont="1" applyFill="1" applyAlignment="1">
      <alignment horizontal="centerContinuous"/>
    </xf>
    <xf numFmtId="168" fontId="8" fillId="6" borderId="24" xfId="1" applyNumberFormat="1" applyFont="1" applyFill="1" applyBorder="1"/>
    <xf numFmtId="168" fontId="0" fillId="6" borderId="0" xfId="1" applyNumberFormat="1" applyFont="1" applyFill="1" applyBorder="1"/>
    <xf numFmtId="168" fontId="0" fillId="6" borderId="7" xfId="1" applyNumberFormat="1" applyFont="1" applyFill="1" applyBorder="1"/>
    <xf numFmtId="166" fontId="8" fillId="6" borderId="25" xfId="1" applyNumberFormat="1" applyFont="1" applyFill="1" applyBorder="1"/>
    <xf numFmtId="166" fontId="0" fillId="6" borderId="14" xfId="1" applyNumberFormat="1" applyFont="1" applyFill="1" applyBorder="1"/>
    <xf numFmtId="166" fontId="0" fillId="6" borderId="44" xfId="1" applyNumberFormat="1" applyFont="1" applyFill="1" applyBorder="1"/>
    <xf numFmtId="166" fontId="8" fillId="6" borderId="10" xfId="1" applyNumberFormat="1" applyFont="1" applyFill="1" applyBorder="1"/>
    <xf numFmtId="166" fontId="0" fillId="6" borderId="24" xfId="1" applyNumberFormat="1" applyFont="1" applyFill="1" applyBorder="1"/>
    <xf numFmtId="166" fontId="0" fillId="6" borderId="0" xfId="1" applyNumberFormat="1" applyFont="1" applyFill="1" applyBorder="1"/>
    <xf numFmtId="166" fontId="0" fillId="6" borderId="7" xfId="1" applyNumberFormat="1" applyFont="1" applyFill="1" applyBorder="1"/>
    <xf numFmtId="166" fontId="2" fillId="6" borderId="24" xfId="1" applyNumberFormat="1" applyFont="1" applyFill="1" applyBorder="1"/>
    <xf numFmtId="166" fontId="2" fillId="6" borderId="0" xfId="1" applyNumberFormat="1" applyFont="1" applyFill="1" applyBorder="1"/>
    <xf numFmtId="0" fontId="8" fillId="4" borderId="7" xfId="0" applyFont="1" applyFill="1" applyBorder="1" applyAlignment="1">
      <alignment wrapText="1"/>
    </xf>
    <xf numFmtId="0" fontId="8" fillId="4" borderId="12" xfId="0" applyFont="1" applyFill="1" applyBorder="1" applyAlignment="1">
      <alignment wrapText="1"/>
    </xf>
    <xf numFmtId="0" fontId="3" fillId="4" borderId="0" xfId="0" applyFont="1" applyFill="1" applyBorder="1" applyAlignment="1">
      <alignment vertical="top" wrapText="1"/>
    </xf>
    <xf numFmtId="0" fontId="0" fillId="4" borderId="0" xfId="0" applyFill="1" applyAlignment="1">
      <alignment horizontal="right" wrapText="1"/>
    </xf>
    <xf numFmtId="0" fontId="14" fillId="5" borderId="0" xfId="2" applyFont="1" applyFill="1" applyBorder="1" applyAlignment="1" applyProtection="1">
      <protection locked="0"/>
    </xf>
    <xf numFmtId="49" fontId="14" fillId="5" borderId="2" xfId="2" applyNumberFormat="1" applyFont="1" applyFill="1" applyBorder="1" applyAlignment="1" applyProtection="1">
      <alignment horizontal="left"/>
      <protection locked="0"/>
    </xf>
    <xf numFmtId="0" fontId="3" fillId="4" borderId="0" xfId="0" applyFont="1" applyFill="1" applyBorder="1" applyAlignment="1">
      <alignment horizontal="center" vertical="top" wrapText="1"/>
    </xf>
    <xf numFmtId="0" fontId="1" fillId="4" borderId="5" xfId="0" applyFont="1" applyFill="1" applyBorder="1" applyAlignment="1" applyProtection="1">
      <alignment horizontal="center"/>
    </xf>
    <xf numFmtId="0" fontId="0" fillId="4" borderId="5" xfId="0" applyFill="1" applyBorder="1" applyAlignment="1" applyProtection="1">
      <alignment horizontal="center"/>
    </xf>
    <xf numFmtId="0" fontId="8" fillId="4" borderId="23" xfId="0" applyFont="1" applyFill="1" applyBorder="1" applyAlignment="1">
      <alignment horizontal="center"/>
    </xf>
    <xf numFmtId="0" fontId="8" fillId="4" borderId="24" xfId="0" applyFont="1" applyFill="1" applyBorder="1" applyAlignment="1">
      <alignment horizontal="center"/>
    </xf>
    <xf numFmtId="0" fontId="8" fillId="4" borderId="25" xfId="0" applyFont="1" applyFill="1" applyBorder="1" applyAlignment="1">
      <alignment horizontal="center"/>
    </xf>
    <xf numFmtId="0" fontId="8" fillId="4" borderId="9" xfId="0" applyFont="1" applyFill="1" applyBorder="1" applyAlignment="1">
      <alignment horizontal="center" wrapText="1"/>
    </xf>
    <xf numFmtId="0" fontId="8" fillId="4" borderId="11" xfId="0" applyFont="1" applyFill="1" applyBorder="1" applyAlignment="1">
      <alignment horizontal="center" wrapText="1"/>
    </xf>
    <xf numFmtId="0" fontId="14" fillId="5" borderId="2" xfId="2" applyFont="1" applyFill="1" applyBorder="1" applyAlignment="1" applyProtection="1">
      <alignment horizontal="left"/>
      <protection locked="0"/>
    </xf>
    <xf numFmtId="0" fontId="14" fillId="5" borderId="0" xfId="2" applyFont="1" applyFill="1" applyBorder="1" applyAlignment="1" applyProtection="1">
      <alignment horizontal="left"/>
      <protection locked="0"/>
    </xf>
    <xf numFmtId="0" fontId="14" fillId="5" borderId="2" xfId="2" applyFont="1" applyFill="1" applyBorder="1" applyAlignment="1" applyProtection="1">
      <alignment horizontal="left" vertical="center" wrapText="1"/>
      <protection locked="0"/>
    </xf>
    <xf numFmtId="0" fontId="14" fillId="5" borderId="0" xfId="2" applyFont="1" applyFill="1" applyBorder="1" applyAlignment="1" applyProtection="1">
      <alignment horizontal="left" vertical="center" wrapText="1"/>
      <protection locked="0"/>
    </xf>
    <xf numFmtId="0" fontId="8" fillId="4" borderId="23" xfId="0" applyFont="1" applyFill="1" applyBorder="1" applyAlignment="1">
      <alignment horizontal="center" wrapText="1"/>
    </xf>
    <xf numFmtId="0" fontId="8" fillId="4" borderId="24" xfId="0" applyFont="1" applyFill="1" applyBorder="1" applyAlignment="1">
      <alignment horizontal="center" wrapText="1"/>
    </xf>
    <xf numFmtId="0" fontId="8" fillId="4" borderId="25" xfId="0" applyFont="1" applyFill="1" applyBorder="1" applyAlignment="1">
      <alignment horizontal="center" wrapText="1"/>
    </xf>
    <xf numFmtId="0" fontId="14" fillId="5" borderId="0" xfId="2" applyFont="1" applyFill="1" applyBorder="1" applyAlignment="1" applyProtection="1">
      <alignment horizontal="right" wrapText="1"/>
      <protection locked="0"/>
    </xf>
    <xf numFmtId="0" fontId="14" fillId="5" borderId="0" xfId="2" applyFont="1" applyFill="1" applyBorder="1" applyAlignment="1" applyProtection="1">
      <alignment horizontal="center" wrapText="1"/>
      <protection locked="0"/>
    </xf>
    <xf numFmtId="0" fontId="8" fillId="4" borderId="0" xfId="0" applyFont="1" applyFill="1" applyBorder="1" applyAlignment="1">
      <alignment horizontal="left"/>
    </xf>
    <xf numFmtId="0" fontId="12" fillId="4" borderId="0" xfId="0" applyFont="1" applyFill="1" applyBorder="1" applyAlignment="1">
      <alignment horizontal="center" wrapText="1"/>
    </xf>
    <xf numFmtId="0" fontId="13" fillId="4" borderId="9" xfId="0" applyFont="1" applyFill="1" applyBorder="1" applyAlignment="1">
      <alignment horizontal="center" wrapText="1"/>
    </xf>
    <xf numFmtId="0" fontId="13" fillId="4" borderId="11" xfId="0" applyFont="1" applyFill="1" applyBorder="1" applyAlignment="1">
      <alignment horizontal="center" wrapText="1"/>
    </xf>
    <xf numFmtId="0" fontId="8" fillId="4" borderId="33" xfId="0" applyFont="1" applyFill="1" applyBorder="1" applyAlignment="1">
      <alignment horizontal="center" textRotation="90" wrapText="1"/>
    </xf>
    <xf numFmtId="0" fontId="8" fillId="4" borderId="38" xfId="0" applyFont="1" applyFill="1" applyBorder="1" applyAlignment="1">
      <alignment horizontal="center" textRotation="90" wrapText="1"/>
    </xf>
    <xf numFmtId="0" fontId="8" fillId="4" borderId="37" xfId="0" applyFont="1" applyFill="1" applyBorder="1" applyAlignment="1">
      <alignment horizontal="center" textRotation="90" wrapText="1"/>
    </xf>
    <xf numFmtId="0" fontId="8" fillId="4" borderId="39" xfId="0" applyFont="1" applyFill="1" applyBorder="1" applyAlignment="1">
      <alignment horizontal="center" textRotation="90" wrapText="1"/>
    </xf>
    <xf numFmtId="0" fontId="8" fillId="4" borderId="34" xfId="0" applyFont="1" applyFill="1" applyBorder="1" applyAlignment="1">
      <alignment horizontal="center" textRotation="90" wrapText="1"/>
    </xf>
    <xf numFmtId="0" fontId="8" fillId="4" borderId="40" xfId="0" applyFont="1" applyFill="1" applyBorder="1" applyAlignment="1">
      <alignment horizontal="center" textRotation="90" wrapText="1"/>
    </xf>
    <xf numFmtId="0" fontId="2" fillId="4" borderId="6" xfId="0" applyFont="1" applyFill="1" applyBorder="1" applyAlignment="1" applyProtection="1">
      <alignment horizontal="center"/>
    </xf>
    <xf numFmtId="0" fontId="0" fillId="4" borderId="6" xfId="0" applyFill="1" applyBorder="1" applyAlignment="1" applyProtection="1">
      <alignment horizontal="center"/>
    </xf>
    <xf numFmtId="0" fontId="1" fillId="4" borderId="0" xfId="0" applyFont="1" applyFill="1" applyAlignment="1" applyProtection="1">
      <alignment horizontal="center"/>
    </xf>
    <xf numFmtId="0" fontId="0" fillId="4" borderId="0" xfId="0" applyFill="1" applyAlignment="1" applyProtection="1">
      <alignment horizontal="center"/>
    </xf>
    <xf numFmtId="0" fontId="0" fillId="4" borderId="5" xfId="0" applyFill="1" applyBorder="1" applyAlignment="1" applyProtection="1">
      <alignment horizontal="center"/>
      <protection locked="0"/>
    </xf>
    <xf numFmtId="0" fontId="2" fillId="4" borderId="6" xfId="0" applyFont="1" applyFill="1" applyBorder="1" applyAlignment="1">
      <alignment horizontal="center"/>
    </xf>
    <xf numFmtId="0" fontId="0" fillId="4" borderId="6" xfId="0" applyFill="1" applyBorder="1" applyAlignment="1">
      <alignment horizontal="center"/>
    </xf>
    <xf numFmtId="0" fontId="9" fillId="4" borderId="34" xfId="0" applyFont="1" applyFill="1" applyBorder="1" applyAlignment="1">
      <alignment horizontal="center" wrapText="1"/>
    </xf>
    <xf numFmtId="0" fontId="9" fillId="4" borderId="40" xfId="0" applyFont="1" applyFill="1" applyBorder="1" applyAlignment="1">
      <alignment horizontal="center" wrapText="1"/>
    </xf>
    <xf numFmtId="0" fontId="8" fillId="4" borderId="32" xfId="0" applyFont="1" applyFill="1" applyBorder="1" applyAlignment="1">
      <alignment horizontal="left" wrapText="1"/>
    </xf>
    <xf numFmtId="0" fontId="8" fillId="4" borderId="41" xfId="0" applyFont="1" applyFill="1" applyBorder="1" applyAlignment="1">
      <alignment horizontal="left" wrapText="1"/>
    </xf>
    <xf numFmtId="0" fontId="9" fillId="4" borderId="37" xfId="0" applyFont="1" applyFill="1" applyBorder="1" applyAlignment="1">
      <alignment horizontal="center"/>
    </xf>
    <xf numFmtId="0" fontId="9" fillId="4" borderId="39" xfId="0" applyFont="1" applyFill="1" applyBorder="1" applyAlignment="1">
      <alignment horizontal="center"/>
    </xf>
    <xf numFmtId="0" fontId="9" fillId="4" borderId="33" xfId="0" applyFont="1" applyFill="1" applyBorder="1" applyAlignment="1">
      <alignment horizontal="center"/>
    </xf>
    <xf numFmtId="0" fontId="9" fillId="4" borderId="38" xfId="0" applyFont="1" applyFill="1" applyBorder="1" applyAlignment="1">
      <alignment horizontal="center"/>
    </xf>
    <xf numFmtId="0" fontId="8" fillId="4" borderId="33" xfId="0" applyFont="1" applyFill="1" applyBorder="1" applyAlignment="1">
      <alignment horizontal="left" wrapText="1"/>
    </xf>
    <xf numFmtId="0" fontId="8" fillId="4" borderId="38" xfId="0" applyFont="1" applyFill="1" applyBorder="1" applyAlignment="1">
      <alignment horizontal="left" wrapText="1"/>
    </xf>
    <xf numFmtId="0" fontId="8" fillId="4" borderId="34" xfId="0" applyFont="1" applyFill="1" applyBorder="1" applyAlignment="1">
      <alignment horizontal="left"/>
    </xf>
    <xf numFmtId="0" fontId="8" fillId="4" borderId="40" xfId="0" applyFont="1" applyFill="1" applyBorder="1" applyAlignment="1">
      <alignment horizontal="left"/>
    </xf>
  </cellXfs>
  <cellStyles count="4">
    <cellStyle name="Berechnung" xfId="3" builtinId="22"/>
    <cellStyle name="Eingabe" xfId="2" builtinId="20"/>
    <cellStyle name="Standard" xfId="0" builtinId="0"/>
    <cellStyle name="Währung"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291353</xdr:colOff>
      <xdr:row>0</xdr:row>
      <xdr:rowOff>52667</xdr:rowOff>
    </xdr:from>
    <xdr:to>
      <xdr:col>13</xdr:col>
      <xdr:colOff>709652</xdr:colOff>
      <xdr:row>4</xdr:row>
      <xdr:rowOff>194298</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23059" y="52667"/>
          <a:ext cx="1135475" cy="101569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O103"/>
  <sheetViews>
    <sheetView showZeros="0" tabSelected="1" topLeftCell="A7" zoomScale="85" zoomScaleNormal="85" workbookViewId="0">
      <selection activeCell="A22" sqref="A22"/>
    </sheetView>
  </sheetViews>
  <sheetFormatPr baseColWidth="10" defaultColWidth="7.7109375" defaultRowHeight="12.75" x14ac:dyDescent="0.2"/>
  <cols>
    <col min="1" max="1" width="15.28515625" style="4" customWidth="1"/>
    <col min="2" max="3" width="10.7109375" style="4" customWidth="1"/>
    <col min="4" max="4" width="11.140625" style="4" customWidth="1"/>
    <col min="5" max="5" width="30.85546875" style="4" customWidth="1"/>
    <col min="6" max="6" width="22.5703125" style="4" customWidth="1"/>
    <col min="7" max="7" width="32.140625" style="4" customWidth="1"/>
    <col min="8" max="9" width="12.85546875" style="4" customWidth="1"/>
    <col min="10" max="10" width="9.5703125" style="4" hidden="1" customWidth="1"/>
    <col min="11" max="11" width="24.42578125" style="4" customWidth="1"/>
    <col min="12" max="13" width="10.7109375" style="4" customWidth="1"/>
    <col min="14" max="14" width="11.7109375" style="5" customWidth="1"/>
    <col min="15" max="15" width="17" style="5" customWidth="1"/>
    <col min="16" max="16384" width="7.7109375" style="4"/>
  </cols>
  <sheetData>
    <row r="1" spans="1:15" ht="20.25" x14ac:dyDescent="0.3">
      <c r="A1" s="6" t="s">
        <v>59</v>
      </c>
      <c r="D1" s="50"/>
      <c r="H1" s="122"/>
      <c r="J1" s="123"/>
      <c r="K1" s="123" t="s">
        <v>125</v>
      </c>
      <c r="L1" s="123"/>
    </row>
    <row r="2" spans="1:15" ht="6" customHeight="1" x14ac:dyDescent="0.2">
      <c r="L2" s="50"/>
    </row>
    <row r="3" spans="1:15" ht="36" customHeight="1" x14ac:dyDescent="0.2">
      <c r="A3" s="32" t="s">
        <v>76</v>
      </c>
      <c r="B3" s="150"/>
      <c r="C3" s="151"/>
      <c r="D3" s="151"/>
      <c r="E3" s="151"/>
      <c r="F3" s="51" t="s">
        <v>32</v>
      </c>
      <c r="G3" s="104"/>
      <c r="H3" s="31"/>
      <c r="J3" s="138"/>
      <c r="K3" s="142" t="s">
        <v>35</v>
      </c>
      <c r="L3" s="142"/>
      <c r="M3" s="7"/>
      <c r="N3" s="7"/>
      <c r="O3" s="4"/>
    </row>
    <row r="4" spans="1:15" ht="6" customHeight="1" x14ac:dyDescent="0.2">
      <c r="A4" s="31"/>
      <c r="B4" s="10"/>
      <c r="C4" s="11"/>
      <c r="D4" s="7"/>
      <c r="I4" s="138"/>
      <c r="J4" s="138"/>
      <c r="K4" s="142"/>
      <c r="L4" s="142"/>
      <c r="N4" s="4"/>
    </row>
    <row r="5" spans="1:15" ht="36" customHeight="1" x14ac:dyDescent="0.2">
      <c r="A5" s="39" t="s">
        <v>77</v>
      </c>
      <c r="B5" s="152"/>
      <c r="C5" s="153"/>
      <c r="D5" s="153"/>
      <c r="E5" s="153"/>
      <c r="F5" s="139" t="s">
        <v>126</v>
      </c>
      <c r="G5" s="141"/>
      <c r="H5" s="31"/>
      <c r="I5" s="31"/>
      <c r="J5" s="140"/>
      <c r="K5" s="142"/>
      <c r="L5" s="142"/>
      <c r="M5" s="48"/>
      <c r="N5" s="4"/>
      <c r="O5" s="4"/>
    </row>
    <row r="6" spans="1:15" ht="6" customHeight="1" x14ac:dyDescent="0.2">
      <c r="A6" s="159"/>
      <c r="B6" s="159"/>
      <c r="C6" s="159"/>
      <c r="D6" s="159"/>
      <c r="F6" s="30"/>
      <c r="G6" s="7"/>
      <c r="H6" s="7"/>
      <c r="I6" s="7"/>
      <c r="J6" s="7"/>
      <c r="K6" s="7"/>
      <c r="L6" s="48"/>
      <c r="M6" s="48"/>
      <c r="N6" s="48"/>
      <c r="O6" s="7"/>
    </row>
    <row r="7" spans="1:15" ht="36" customHeight="1" x14ac:dyDescent="0.2">
      <c r="A7" s="32" t="s">
        <v>58</v>
      </c>
      <c r="B7" s="157"/>
      <c r="C7" s="157"/>
      <c r="D7" s="157"/>
      <c r="E7" s="157"/>
      <c r="F7" s="158"/>
      <c r="G7" s="158"/>
      <c r="H7" s="160"/>
      <c r="I7" s="160"/>
      <c r="J7" s="53"/>
      <c r="K7" s="53"/>
      <c r="L7" s="53"/>
      <c r="M7" s="53"/>
      <c r="N7" s="48"/>
      <c r="O7" s="7"/>
    </row>
    <row r="8" spans="1:15" ht="6" customHeight="1" thickBot="1" x14ac:dyDescent="0.25">
      <c r="A8" s="10"/>
      <c r="B8" s="11"/>
      <c r="C8" s="11"/>
      <c r="D8" s="11"/>
      <c r="E8" s="7"/>
      <c r="F8" s="7"/>
      <c r="G8" s="7"/>
      <c r="H8" s="7"/>
      <c r="I8" s="7"/>
      <c r="J8" s="7"/>
      <c r="K8" s="7"/>
      <c r="L8" s="7"/>
      <c r="M8" s="7"/>
      <c r="N8" s="7"/>
      <c r="O8" s="7"/>
    </row>
    <row r="9" spans="1:15" ht="13.5" customHeight="1" thickBot="1" x14ac:dyDescent="0.25">
      <c r="A9" s="145" t="s">
        <v>50</v>
      </c>
      <c r="B9" s="146"/>
      <c r="C9" s="146"/>
      <c r="D9" s="147"/>
      <c r="E9" s="145" t="s">
        <v>38</v>
      </c>
      <c r="F9" s="146"/>
      <c r="G9" s="147"/>
      <c r="H9" s="148" t="s">
        <v>56</v>
      </c>
      <c r="I9" s="149"/>
      <c r="J9" s="136"/>
      <c r="K9" s="137"/>
      <c r="L9" s="154" t="s">
        <v>57</v>
      </c>
      <c r="M9" s="155"/>
      <c r="N9" s="156"/>
      <c r="O9" s="7"/>
    </row>
    <row r="10" spans="1:15" ht="37.5" customHeight="1" thickBot="1" x14ac:dyDescent="0.25">
      <c r="A10" s="182" t="s">
        <v>4</v>
      </c>
      <c r="B10" s="180" t="s">
        <v>36</v>
      </c>
      <c r="C10" s="180" t="s">
        <v>37</v>
      </c>
      <c r="D10" s="176" t="s">
        <v>78</v>
      </c>
      <c r="E10" s="184" t="s">
        <v>80</v>
      </c>
      <c r="F10" s="186" t="s">
        <v>11</v>
      </c>
      <c r="G10" s="178" t="s">
        <v>81</v>
      </c>
      <c r="H10" s="161" t="s">
        <v>82</v>
      </c>
      <c r="I10" s="162"/>
      <c r="J10" s="55"/>
      <c r="K10" s="55"/>
      <c r="L10" s="163" t="s">
        <v>54</v>
      </c>
      <c r="M10" s="165" t="s">
        <v>55</v>
      </c>
      <c r="N10" s="167" t="s">
        <v>31</v>
      </c>
      <c r="O10" s="7"/>
    </row>
    <row r="11" spans="1:15" ht="41.25" customHeight="1" thickBot="1" x14ac:dyDescent="0.25">
      <c r="A11" s="183"/>
      <c r="B11" s="181"/>
      <c r="C11" s="181"/>
      <c r="D11" s="177"/>
      <c r="E11" s="185"/>
      <c r="F11" s="187"/>
      <c r="G11" s="179"/>
      <c r="H11" s="56" t="s">
        <v>83</v>
      </c>
      <c r="I11" s="57" t="s">
        <v>87</v>
      </c>
      <c r="J11" s="58" t="s">
        <v>53</v>
      </c>
      <c r="K11" s="57" t="s">
        <v>124</v>
      </c>
      <c r="L11" s="164"/>
      <c r="M11" s="166"/>
      <c r="N11" s="168"/>
      <c r="O11" s="4"/>
    </row>
    <row r="12" spans="1:15" ht="45" customHeight="1" x14ac:dyDescent="0.25">
      <c r="A12" s="81"/>
      <c r="B12" s="82"/>
      <c r="C12" s="82"/>
      <c r="D12" s="83"/>
      <c r="E12" s="84"/>
      <c r="F12" s="85"/>
      <c r="G12" s="86"/>
      <c r="H12" s="87"/>
      <c r="I12" s="88"/>
      <c r="J12" s="54">
        <f>ROUND(IF(AND(H12&lt;=5,I12=""),MIN(11,I12*1),MIN(H12*0.3+I12,11)),2)</f>
        <v>0</v>
      </c>
      <c r="K12" s="88"/>
      <c r="L12" s="74">
        <f t="array" ref="L12">IF(ISNA(INDEX(Datentabelle!A:O,MATCH(E12&amp;F12,Datentabelle!A:A&amp;Datentabelle!B:B,0),MATCH($B$5,Datentabelle!$A$1:$O$1,0))),0,INDEX(Datentabelle!A:O,MATCH(E12&amp;F12,Datentabelle!A:A&amp;Datentabelle!B:B,0),MATCH($B$5,Datentabelle!$A$1:$O$1,0)))</f>
        <v>0</v>
      </c>
      <c r="M12" s="75">
        <f t="array" ref="M12">IF(ISNA(INDEX(Datentabelle!T:AG,MATCH(Stundennachweis_Abrechnung!G12,Datentabelle!T:T,0),MATCH(Stundennachweis_Abrechnung!$B$5,Datentabelle!$T$1:$AG$1,0))),0,INDEX(Datentabelle!T:AG,MATCH(Stundennachweis_Abrechnung!G12,Datentabelle!T:T,0),MATCH(Stundennachweis_Abrechnung!$B$5,Datentabelle!$T$1:$AG$1,0)))</f>
        <v>0</v>
      </c>
      <c r="N12" s="76">
        <f>ROUND(L12+IF(G12='Drop Down'!$E$14,M12*((D12-INT(D12))*24),Stundennachweis_Abrechnung!M12),2)</f>
        <v>0</v>
      </c>
      <c r="O12" s="4"/>
    </row>
    <row r="13" spans="1:15" ht="45" customHeight="1" x14ac:dyDescent="0.25">
      <c r="A13" s="81"/>
      <c r="B13" s="89"/>
      <c r="C13" s="89"/>
      <c r="D13" s="90"/>
      <c r="E13" s="91"/>
      <c r="F13" s="92"/>
      <c r="G13" s="93"/>
      <c r="H13" s="94"/>
      <c r="I13" s="95"/>
      <c r="J13" s="54">
        <f t="shared" ref="J13:J22" si="0">ROUND(IF(AND(H13&lt;=5,I13=""),MIN(11,I13*1),MIN(H13*0.3+I13,11)),2)</f>
        <v>0</v>
      </c>
      <c r="K13" s="95"/>
      <c r="L13" s="77">
        <f t="array" ref="L13">IF(ISNA(INDEX(Datentabelle!A:O,MATCH(E13&amp;F13,Datentabelle!A:A&amp;Datentabelle!B:B,0),MATCH($B$5,Datentabelle!$A$1:$O$1,0))),0,INDEX(Datentabelle!A:O,MATCH(E13&amp;F13,Datentabelle!A:A&amp;Datentabelle!B:B,0),MATCH($B$5,Datentabelle!$A$1:$O$1,0)))</f>
        <v>0</v>
      </c>
      <c r="M13" s="78">
        <f t="array" ref="M13">IF(ISNA(INDEX(Datentabelle!T:AG,MATCH(Stundennachweis_Abrechnung!G13,Datentabelle!T:T,0),MATCH(Stundennachweis_Abrechnung!$B$5,Datentabelle!$T$1:$AG$1,0))),0,INDEX(Datentabelle!T:AG,MATCH(Stundennachweis_Abrechnung!G13,Datentabelle!T:T,0),MATCH(Stundennachweis_Abrechnung!$B$5,Datentabelle!$T$1:$AG$1,0)))</f>
        <v>0</v>
      </c>
      <c r="N13" s="76">
        <f>ROUND(L13+IF(G13='Drop Down'!$E$14,M13*((D13-INT(D13))*24),Stundennachweis_Abrechnung!M13),2)</f>
        <v>0</v>
      </c>
      <c r="O13" s="4"/>
    </row>
    <row r="14" spans="1:15" ht="45" customHeight="1" x14ac:dyDescent="0.25">
      <c r="A14" s="81"/>
      <c r="B14" s="89"/>
      <c r="C14" s="89"/>
      <c r="D14" s="90"/>
      <c r="E14" s="91"/>
      <c r="F14" s="92"/>
      <c r="G14" s="93"/>
      <c r="H14" s="94"/>
      <c r="I14" s="95"/>
      <c r="J14" s="54">
        <f t="shared" si="0"/>
        <v>0</v>
      </c>
      <c r="K14" s="95"/>
      <c r="L14" s="77">
        <f t="array" ref="L14">IF(ISNA(INDEX(Datentabelle!A:O,MATCH(E14&amp;F14,Datentabelle!A:A&amp;Datentabelle!B:B,0),MATCH($B$5,Datentabelle!$A$1:$O$1,0))),0,INDEX(Datentabelle!A:O,MATCH(E14&amp;F14,Datentabelle!A:A&amp;Datentabelle!B:B,0),MATCH($B$5,Datentabelle!$A$1:$O$1,0)))</f>
        <v>0</v>
      </c>
      <c r="M14" s="78">
        <f t="array" ref="M14">IF(ISNA(INDEX(Datentabelle!T:AG,MATCH(Stundennachweis_Abrechnung!G14,Datentabelle!T:T,0),MATCH(Stundennachweis_Abrechnung!$B$5,Datentabelle!$T$1:$AG$1,0))),0,INDEX(Datentabelle!T:AG,MATCH(Stundennachweis_Abrechnung!G14,Datentabelle!T:T,0),MATCH(Stundennachweis_Abrechnung!$B$5,Datentabelle!$T$1:$AG$1,0)))</f>
        <v>0</v>
      </c>
      <c r="N14" s="76">
        <f>ROUND(L14+IF(G14='Drop Down'!$E$14,M14*((D14-INT(D14))*24),Stundennachweis_Abrechnung!M14),2)</f>
        <v>0</v>
      </c>
      <c r="O14" s="4"/>
    </row>
    <row r="15" spans="1:15" ht="45" customHeight="1" x14ac:dyDescent="0.25">
      <c r="A15" s="81"/>
      <c r="B15" s="89"/>
      <c r="C15" s="89"/>
      <c r="D15" s="90"/>
      <c r="E15" s="91"/>
      <c r="F15" s="92"/>
      <c r="G15" s="93"/>
      <c r="H15" s="94"/>
      <c r="I15" s="95"/>
      <c r="J15" s="54">
        <f t="shared" si="0"/>
        <v>0</v>
      </c>
      <c r="K15" s="95"/>
      <c r="L15" s="77">
        <f t="array" ref="L15">IF(ISNA(INDEX(Datentabelle!A:O,MATCH(E15&amp;F15,Datentabelle!A:A&amp;Datentabelle!B:B,0),MATCH($B$5,Datentabelle!$A$1:$O$1,0))),0,INDEX(Datentabelle!A:O,MATCH(E15&amp;F15,Datentabelle!A:A&amp;Datentabelle!B:B,0),MATCH($B$5,Datentabelle!$A$1:$O$1,0)))</f>
        <v>0</v>
      </c>
      <c r="M15" s="78">
        <f t="array" ref="M15">IF(ISNA(INDEX(Datentabelle!T:AG,MATCH(Stundennachweis_Abrechnung!G15,Datentabelle!T:T,0),MATCH(Stundennachweis_Abrechnung!$B$5,Datentabelle!$T$1:$AG$1,0))),0,INDEX(Datentabelle!T:AG,MATCH(Stundennachweis_Abrechnung!G15,Datentabelle!T:T,0),MATCH(Stundennachweis_Abrechnung!$B$5,Datentabelle!$T$1:$AG$1,0)))</f>
        <v>0</v>
      </c>
      <c r="N15" s="76">
        <f>ROUND(L15+IF(G15='Drop Down'!$E$14,M15*((D15-INT(D15))*24),Stundennachweis_Abrechnung!M15),2)</f>
        <v>0</v>
      </c>
      <c r="O15" s="4"/>
    </row>
    <row r="16" spans="1:15" ht="45" customHeight="1" x14ac:dyDescent="0.25">
      <c r="A16" s="81"/>
      <c r="B16" s="89"/>
      <c r="C16" s="89"/>
      <c r="D16" s="90"/>
      <c r="E16" s="91"/>
      <c r="F16" s="92"/>
      <c r="G16" s="93"/>
      <c r="H16" s="94"/>
      <c r="I16" s="95"/>
      <c r="J16" s="54">
        <f t="shared" si="0"/>
        <v>0</v>
      </c>
      <c r="K16" s="95"/>
      <c r="L16" s="77">
        <f t="array" ref="L16">IF(ISNA(INDEX(Datentabelle!A:O,MATCH(E16&amp;F16,Datentabelle!A:A&amp;Datentabelle!B:B,0),MATCH($B$5,Datentabelle!$A$1:$O$1,0))),0,INDEX(Datentabelle!A:O,MATCH(E16&amp;F16,Datentabelle!A:A&amp;Datentabelle!B:B,0),MATCH($B$5,Datentabelle!$A$1:$O$1,0)))</f>
        <v>0</v>
      </c>
      <c r="M16" s="78">
        <f t="array" ref="M16">IF(ISNA(INDEX(Datentabelle!T:AG,MATCH(Stundennachweis_Abrechnung!G16,Datentabelle!T:T,0),MATCH(Stundennachweis_Abrechnung!$B$5,Datentabelle!$T$1:$AG$1,0))),0,INDEX(Datentabelle!T:AG,MATCH(Stundennachweis_Abrechnung!G16,Datentabelle!T:T,0),MATCH(Stundennachweis_Abrechnung!$B$5,Datentabelle!$T$1:$AG$1,0)))</f>
        <v>0</v>
      </c>
      <c r="N16" s="76">
        <f>ROUND(L16+IF(G16='Drop Down'!$E$14,M16*((D16-INT(D16))*24),Stundennachweis_Abrechnung!M16),2)</f>
        <v>0</v>
      </c>
      <c r="O16" s="4"/>
    </row>
    <row r="17" spans="1:15" ht="45" customHeight="1" x14ac:dyDescent="0.25">
      <c r="A17" s="81"/>
      <c r="B17" s="89"/>
      <c r="C17" s="89"/>
      <c r="D17" s="90"/>
      <c r="E17" s="91"/>
      <c r="F17" s="92"/>
      <c r="G17" s="93"/>
      <c r="H17" s="94"/>
      <c r="I17" s="95"/>
      <c r="J17" s="54">
        <f t="shared" si="0"/>
        <v>0</v>
      </c>
      <c r="K17" s="95"/>
      <c r="L17" s="77">
        <f t="array" ref="L17">IF(ISNA(INDEX(Datentabelle!A:O,MATCH(E17&amp;F17,Datentabelle!A:A&amp;Datentabelle!B:B,0),MATCH($B$5,Datentabelle!$A$1:$O$1,0))),0,INDEX(Datentabelle!A:O,MATCH(E17&amp;F17,Datentabelle!A:A&amp;Datentabelle!B:B,0),MATCH($B$5,Datentabelle!$A$1:$O$1,0)))</f>
        <v>0</v>
      </c>
      <c r="M17" s="78">
        <f t="array" ref="M17">IF(ISNA(INDEX(Datentabelle!T:AG,MATCH(Stundennachweis_Abrechnung!G17,Datentabelle!T:T,0),MATCH(Stundennachweis_Abrechnung!$B$5,Datentabelle!$T$1:$AG$1,0))),0,INDEX(Datentabelle!T:AG,MATCH(Stundennachweis_Abrechnung!G17,Datentabelle!T:T,0),MATCH(Stundennachweis_Abrechnung!$B$5,Datentabelle!$T$1:$AG$1,0)))</f>
        <v>0</v>
      </c>
      <c r="N17" s="76">
        <f>ROUND(L17+IF(G17='Drop Down'!$E$14,M17*((D17-INT(D17))*24),Stundennachweis_Abrechnung!M17),2)</f>
        <v>0</v>
      </c>
      <c r="O17" s="4"/>
    </row>
    <row r="18" spans="1:15" ht="45" customHeight="1" x14ac:dyDescent="0.25">
      <c r="A18" s="81"/>
      <c r="B18" s="89"/>
      <c r="C18" s="89"/>
      <c r="D18" s="90"/>
      <c r="E18" s="91"/>
      <c r="F18" s="92"/>
      <c r="G18" s="93"/>
      <c r="H18" s="94"/>
      <c r="I18" s="95"/>
      <c r="J18" s="54">
        <f t="shared" si="0"/>
        <v>0</v>
      </c>
      <c r="K18" s="95"/>
      <c r="L18" s="77">
        <f t="array" ref="L18">IF(ISNA(INDEX(Datentabelle!A:O,MATCH(E18&amp;F18,Datentabelle!A:A&amp;Datentabelle!B:B,0),MATCH($B$5,Datentabelle!$A$1:$O$1,0))),0,INDEX(Datentabelle!A:O,MATCH(E18&amp;F18,Datentabelle!A:A&amp;Datentabelle!B:B,0),MATCH($B$5,Datentabelle!$A$1:$O$1,0)))</f>
        <v>0</v>
      </c>
      <c r="M18" s="78">
        <f t="array" ref="M18">IF(ISNA(INDEX(Datentabelle!T:AG,MATCH(Stundennachweis_Abrechnung!G18,Datentabelle!T:T,0),MATCH(Stundennachweis_Abrechnung!$B$5,Datentabelle!$T$1:$AG$1,0))),0,INDEX(Datentabelle!T:AG,MATCH(Stundennachweis_Abrechnung!G18,Datentabelle!T:T,0),MATCH(Stundennachweis_Abrechnung!$B$5,Datentabelle!$T$1:$AG$1,0)))</f>
        <v>0</v>
      </c>
      <c r="N18" s="76">
        <f>ROUND(L18+IF(G18='Drop Down'!$E$14,M18*((D18-INT(D18))*24),Stundennachweis_Abrechnung!M18),2)</f>
        <v>0</v>
      </c>
      <c r="O18" s="4"/>
    </row>
    <row r="19" spans="1:15" ht="45" customHeight="1" x14ac:dyDescent="0.25">
      <c r="A19" s="81"/>
      <c r="B19" s="89"/>
      <c r="C19" s="89" t="s">
        <v>34</v>
      </c>
      <c r="D19" s="90"/>
      <c r="E19" s="91"/>
      <c r="F19" s="92"/>
      <c r="G19" s="93"/>
      <c r="H19" s="94"/>
      <c r="I19" s="95"/>
      <c r="J19" s="54">
        <f t="shared" si="0"/>
        <v>0</v>
      </c>
      <c r="K19" s="95"/>
      <c r="L19" s="77">
        <f t="array" ref="L19">IF(ISNA(INDEX(Datentabelle!A:O,MATCH(E19&amp;F19,Datentabelle!A:A&amp;Datentabelle!B:B,0),MATCH($B$5,Datentabelle!$A$1:$O$1,0))),0,INDEX(Datentabelle!A:O,MATCH(E19&amp;F19,Datentabelle!A:A&amp;Datentabelle!B:B,0),MATCH($B$5,Datentabelle!$A$1:$O$1,0)))</f>
        <v>0</v>
      </c>
      <c r="M19" s="78">
        <f t="array" ref="M19">IF(ISNA(INDEX(Datentabelle!T:AG,MATCH(Stundennachweis_Abrechnung!G19,Datentabelle!T:T,0),MATCH(Stundennachweis_Abrechnung!$B$5,Datentabelle!$T$1:$AG$1,0))),0,INDEX(Datentabelle!T:AG,MATCH(Stundennachweis_Abrechnung!G19,Datentabelle!T:T,0),MATCH(Stundennachweis_Abrechnung!$B$5,Datentabelle!$T$1:$AG$1,0)))</f>
        <v>0</v>
      </c>
      <c r="N19" s="76">
        <f>ROUND(L19+IF(G19='Drop Down'!$E$14,M19*((D19-INT(D19))*24),Stundennachweis_Abrechnung!M19),2)</f>
        <v>0</v>
      </c>
      <c r="O19" s="4"/>
    </row>
    <row r="20" spans="1:15" ht="45" customHeight="1" x14ac:dyDescent="0.25">
      <c r="A20" s="81"/>
      <c r="B20" s="89"/>
      <c r="C20" s="89"/>
      <c r="D20" s="90"/>
      <c r="E20" s="91"/>
      <c r="F20" s="92"/>
      <c r="G20" s="93"/>
      <c r="H20" s="94"/>
      <c r="I20" s="95"/>
      <c r="J20" s="54">
        <f t="shared" si="0"/>
        <v>0</v>
      </c>
      <c r="K20" s="95"/>
      <c r="L20" s="77">
        <f t="array" ref="L20">IF(ISNA(INDEX(Datentabelle!A:O,MATCH(E20&amp;F20,Datentabelle!A:A&amp;Datentabelle!B:B,0),MATCH($B$5,Datentabelle!$A$1:$O$1,0))),0,INDEX(Datentabelle!A:O,MATCH(E20&amp;F20,Datentabelle!A:A&amp;Datentabelle!B:B,0),MATCH($B$5,Datentabelle!$A$1:$O$1,0)))</f>
        <v>0</v>
      </c>
      <c r="M20" s="78">
        <f t="array" ref="M20">IF(ISNA(INDEX(Datentabelle!T:AG,MATCH(Stundennachweis_Abrechnung!G20,Datentabelle!T:T,0),MATCH(Stundennachweis_Abrechnung!$B$5,Datentabelle!$T$1:$AG$1,0))),0,INDEX(Datentabelle!T:AG,MATCH(Stundennachweis_Abrechnung!G20,Datentabelle!T:T,0),MATCH(Stundennachweis_Abrechnung!$B$5,Datentabelle!$T$1:$AG$1,0)))</f>
        <v>0</v>
      </c>
      <c r="N20" s="76">
        <f>ROUND(L20+IF(G20='Drop Down'!$E$14,M20*((D20-INT(D20))*24),Stundennachweis_Abrechnung!M20),2)</f>
        <v>0</v>
      </c>
      <c r="O20" s="4"/>
    </row>
    <row r="21" spans="1:15" ht="45" customHeight="1" x14ac:dyDescent="0.25">
      <c r="A21" s="81"/>
      <c r="B21" s="89"/>
      <c r="C21" s="89" t="s">
        <v>34</v>
      </c>
      <c r="D21" s="90"/>
      <c r="E21" s="91"/>
      <c r="F21" s="92"/>
      <c r="G21" s="93"/>
      <c r="H21" s="94"/>
      <c r="I21" s="95"/>
      <c r="J21" s="54">
        <f t="shared" si="0"/>
        <v>0</v>
      </c>
      <c r="K21" s="95"/>
      <c r="L21" s="77">
        <f t="array" ref="L21">IF(ISNA(INDEX(Datentabelle!A:O,MATCH(E21&amp;F21,Datentabelle!A:A&amp;Datentabelle!B:B,0),MATCH($B$5,Datentabelle!$A$1:$O$1,0))),0,INDEX(Datentabelle!A:O,MATCH(E21&amp;F21,Datentabelle!A:A&amp;Datentabelle!B:B,0),MATCH($B$5,Datentabelle!$A$1:$O$1,0)))</f>
        <v>0</v>
      </c>
      <c r="M21" s="78">
        <f t="array" ref="M21">IF(ISNA(INDEX(Datentabelle!T:AG,MATCH(Stundennachweis_Abrechnung!G21,Datentabelle!T:T,0),MATCH(Stundennachweis_Abrechnung!$B$5,Datentabelle!$T$1:$AG$1,0))),0,INDEX(Datentabelle!T:AG,MATCH(Stundennachweis_Abrechnung!G21,Datentabelle!T:T,0),MATCH(Stundennachweis_Abrechnung!$B$5,Datentabelle!$T$1:$AG$1,0)))</f>
        <v>0</v>
      </c>
      <c r="N21" s="76">
        <f>ROUND(L21+IF(G21='Drop Down'!$E$14,M21*((D21-INT(D21))*24),Stundennachweis_Abrechnung!M21),2)</f>
        <v>0</v>
      </c>
      <c r="O21" s="4"/>
    </row>
    <row r="22" spans="1:15" ht="45" customHeight="1" thickBot="1" x14ac:dyDescent="0.3">
      <c r="A22" s="96"/>
      <c r="B22" s="97"/>
      <c r="C22" s="97" t="s">
        <v>34</v>
      </c>
      <c r="D22" s="98"/>
      <c r="E22" s="99"/>
      <c r="F22" s="100"/>
      <c r="G22" s="101"/>
      <c r="H22" s="102"/>
      <c r="I22" s="103"/>
      <c r="J22" s="54">
        <f t="shared" si="0"/>
        <v>0</v>
      </c>
      <c r="K22" s="103"/>
      <c r="L22" s="79">
        <f t="array" ref="L22">IF(ISNA(INDEX(Datentabelle!A:O,MATCH(E22&amp;F22,Datentabelle!A:A&amp;Datentabelle!B:B,0),MATCH($B$5,Datentabelle!$A$1:$O$1,0))),0,INDEX(Datentabelle!A:O,MATCH(E22&amp;F22,Datentabelle!A:A&amp;Datentabelle!B:B,0),MATCH($B$5,Datentabelle!$A$1:$O$1,0)))</f>
        <v>0</v>
      </c>
      <c r="M22" s="80">
        <f t="array" ref="M22">IF(ISNA(INDEX(Datentabelle!T:AG,MATCH(Stundennachweis_Abrechnung!G22,Datentabelle!T:T,0),MATCH(Stundennachweis_Abrechnung!$B$5,Datentabelle!$T$1:$AG$1,0))),0,INDEX(Datentabelle!T:AG,MATCH(Stundennachweis_Abrechnung!G22,Datentabelle!T:T,0),MATCH(Stundennachweis_Abrechnung!$B$5,Datentabelle!$T$1:$AG$1,0)))</f>
        <v>0</v>
      </c>
      <c r="N22" s="76">
        <f>ROUND(L22+IF(G22='Drop Down'!$E$14,M22*((D22-INT(D22))*24),Stundennachweis_Abrechnung!M22),2)</f>
        <v>0</v>
      </c>
      <c r="O22" s="4"/>
    </row>
    <row r="23" spans="1:15" ht="13.5" thickBot="1" x14ac:dyDescent="0.25">
      <c r="A23" s="12"/>
      <c r="B23" s="9"/>
      <c r="C23" s="9"/>
      <c r="D23" s="9"/>
      <c r="E23" s="9"/>
      <c r="F23" s="9"/>
      <c r="G23" s="37" t="s">
        <v>92</v>
      </c>
      <c r="H23" s="27">
        <f>SUM(J12:J22)</f>
        <v>0</v>
      </c>
      <c r="I23" s="9"/>
      <c r="J23" s="9"/>
      <c r="K23" s="9"/>
      <c r="L23" s="42" t="s">
        <v>60</v>
      </c>
      <c r="M23" s="69"/>
      <c r="N23" s="13">
        <f>SUM(N12:N22)</f>
        <v>0</v>
      </c>
      <c r="O23" s="4"/>
    </row>
    <row r="24" spans="1:15" x14ac:dyDescent="0.2">
      <c r="L24" s="5"/>
      <c r="N24" s="4"/>
      <c r="O24" s="4"/>
    </row>
    <row r="25" spans="1:15" x14ac:dyDescent="0.2">
      <c r="E25" s="34"/>
      <c r="F25" s="34"/>
      <c r="G25" s="45"/>
      <c r="H25" s="5"/>
      <c r="I25" s="5"/>
      <c r="J25" s="5"/>
      <c r="K25" s="5"/>
      <c r="L25" s="5"/>
      <c r="N25" s="4"/>
      <c r="O25" s="4"/>
    </row>
    <row r="26" spans="1:15" x14ac:dyDescent="0.2">
      <c r="A26" s="173"/>
      <c r="B26" s="173"/>
      <c r="D26" s="144"/>
      <c r="E26" s="144"/>
      <c r="F26" s="33"/>
      <c r="G26" s="52"/>
      <c r="H26" s="46"/>
      <c r="I26" s="47"/>
      <c r="J26" s="47"/>
      <c r="K26" s="47"/>
      <c r="L26" s="143"/>
      <c r="M26" s="144"/>
      <c r="N26" s="47"/>
      <c r="O26" s="4"/>
    </row>
    <row r="27" spans="1:15" x14ac:dyDescent="0.2">
      <c r="A27" s="174" t="s">
        <v>4</v>
      </c>
      <c r="B27" s="175"/>
      <c r="D27" s="171" t="s">
        <v>51</v>
      </c>
      <c r="E27" s="172"/>
      <c r="F27" s="35"/>
      <c r="G27" s="44" t="s">
        <v>4</v>
      </c>
      <c r="H27" s="36"/>
      <c r="I27" s="28" t="s">
        <v>52</v>
      </c>
      <c r="K27" s="28"/>
      <c r="N27" s="4"/>
      <c r="O27" s="4"/>
    </row>
    <row r="28" spans="1:15" x14ac:dyDescent="0.2">
      <c r="D28" s="34"/>
      <c r="E28" s="34"/>
      <c r="F28" s="34"/>
      <c r="H28" s="8"/>
      <c r="N28" s="4"/>
      <c r="O28" s="4"/>
    </row>
    <row r="29" spans="1:15" x14ac:dyDescent="0.2">
      <c r="A29" s="34"/>
      <c r="B29" s="34"/>
      <c r="C29" s="34"/>
      <c r="D29" s="34"/>
      <c r="E29" s="34"/>
      <c r="F29" s="34"/>
      <c r="H29" s="8"/>
      <c r="N29" s="4"/>
      <c r="O29" s="4"/>
    </row>
    <row r="30" spans="1:15" x14ac:dyDescent="0.2">
      <c r="A30" s="144"/>
      <c r="B30" s="144"/>
      <c r="C30" s="34"/>
      <c r="D30" s="144"/>
      <c r="E30" s="144"/>
      <c r="F30" s="33"/>
      <c r="H30" s="33"/>
      <c r="I30" s="33"/>
      <c r="J30" s="33"/>
      <c r="K30" s="33"/>
      <c r="L30" s="33"/>
      <c r="N30" s="4"/>
      <c r="O30" s="4"/>
    </row>
    <row r="31" spans="1:15" x14ac:dyDescent="0.2">
      <c r="A31" s="169" t="s">
        <v>4</v>
      </c>
      <c r="B31" s="170"/>
      <c r="C31" s="34"/>
      <c r="D31" s="171" t="s">
        <v>85</v>
      </c>
      <c r="E31" s="172"/>
      <c r="F31" s="35"/>
      <c r="H31" s="29"/>
      <c r="N31" s="4"/>
      <c r="O31" s="4"/>
    </row>
    <row r="32" spans="1:15" ht="54.75" customHeight="1" x14ac:dyDescent="0.2">
      <c r="A32" s="34"/>
      <c r="B32" s="34"/>
      <c r="C32" s="34"/>
      <c r="D32" s="34"/>
      <c r="E32" s="34"/>
      <c r="F32" s="34"/>
      <c r="G32" s="34"/>
      <c r="L32" s="5"/>
      <c r="N32" s="4"/>
      <c r="O32" s="4"/>
    </row>
    <row r="33" spans="13:15" x14ac:dyDescent="0.2">
      <c r="M33" s="5"/>
      <c r="O33" s="4"/>
    </row>
    <row r="34" spans="13:15" x14ac:dyDescent="0.2">
      <c r="M34" s="5"/>
      <c r="O34" s="4"/>
    </row>
    <row r="35" spans="13:15" x14ac:dyDescent="0.2">
      <c r="M35" s="5"/>
      <c r="O35" s="4"/>
    </row>
    <row r="36" spans="13:15" x14ac:dyDescent="0.2">
      <c r="M36" s="5"/>
      <c r="O36" s="4"/>
    </row>
    <row r="37" spans="13:15" x14ac:dyDescent="0.2">
      <c r="M37" s="5"/>
      <c r="O37" s="4"/>
    </row>
    <row r="38" spans="13:15" x14ac:dyDescent="0.2">
      <c r="M38" s="5"/>
      <c r="O38" s="4"/>
    </row>
    <row r="39" spans="13:15" x14ac:dyDescent="0.2">
      <c r="M39" s="5"/>
      <c r="O39" s="4"/>
    </row>
    <row r="40" spans="13:15" x14ac:dyDescent="0.2">
      <c r="M40" s="5"/>
      <c r="O40" s="4"/>
    </row>
    <row r="41" spans="13:15" x14ac:dyDescent="0.2">
      <c r="M41" s="5"/>
      <c r="O41" s="4"/>
    </row>
    <row r="42" spans="13:15" x14ac:dyDescent="0.2">
      <c r="M42" s="5"/>
      <c r="O42" s="4"/>
    </row>
    <row r="43" spans="13:15" x14ac:dyDescent="0.2">
      <c r="M43" s="5"/>
      <c r="O43" s="4"/>
    </row>
    <row r="44" spans="13:15" x14ac:dyDescent="0.2">
      <c r="M44" s="5"/>
      <c r="O44" s="4"/>
    </row>
    <row r="45" spans="13:15" x14ac:dyDescent="0.2">
      <c r="M45" s="5"/>
      <c r="O45" s="4"/>
    </row>
    <row r="46" spans="13:15" x14ac:dyDescent="0.2">
      <c r="M46" s="5"/>
      <c r="O46" s="4"/>
    </row>
    <row r="47" spans="13:15" x14ac:dyDescent="0.2">
      <c r="M47" s="5"/>
      <c r="O47" s="4"/>
    </row>
    <row r="48" spans="13:15" x14ac:dyDescent="0.2">
      <c r="M48" s="5"/>
      <c r="O48" s="4"/>
    </row>
    <row r="49" spans="13:15" x14ac:dyDescent="0.2">
      <c r="M49" s="5"/>
      <c r="O49" s="4"/>
    </row>
    <row r="50" spans="13:15" x14ac:dyDescent="0.2">
      <c r="M50" s="5"/>
      <c r="O50" s="4"/>
    </row>
    <row r="51" spans="13:15" x14ac:dyDescent="0.2">
      <c r="M51" s="5"/>
      <c r="O51" s="4"/>
    </row>
    <row r="52" spans="13:15" x14ac:dyDescent="0.2">
      <c r="M52" s="5"/>
      <c r="O52" s="4"/>
    </row>
    <row r="53" spans="13:15" x14ac:dyDescent="0.2">
      <c r="M53" s="5"/>
      <c r="O53" s="4"/>
    </row>
    <row r="54" spans="13:15" x14ac:dyDescent="0.2">
      <c r="M54" s="5"/>
      <c r="O54" s="4"/>
    </row>
    <row r="55" spans="13:15" x14ac:dyDescent="0.2">
      <c r="M55" s="5"/>
      <c r="O55" s="4"/>
    </row>
    <row r="56" spans="13:15" x14ac:dyDescent="0.2">
      <c r="M56" s="5"/>
      <c r="O56" s="4"/>
    </row>
    <row r="57" spans="13:15" x14ac:dyDescent="0.2">
      <c r="M57" s="5"/>
      <c r="O57" s="4"/>
    </row>
    <row r="58" spans="13:15" x14ac:dyDescent="0.2">
      <c r="M58" s="5"/>
      <c r="O58" s="4"/>
    </row>
    <row r="59" spans="13:15" x14ac:dyDescent="0.2">
      <c r="M59" s="5"/>
      <c r="O59" s="4"/>
    </row>
    <row r="60" spans="13:15" x14ac:dyDescent="0.2">
      <c r="M60" s="5"/>
      <c r="O60" s="4"/>
    </row>
    <row r="61" spans="13:15" x14ac:dyDescent="0.2">
      <c r="M61" s="5"/>
      <c r="O61" s="4"/>
    </row>
    <row r="62" spans="13:15" x14ac:dyDescent="0.2">
      <c r="M62" s="5"/>
      <c r="O62" s="4"/>
    </row>
    <row r="63" spans="13:15" x14ac:dyDescent="0.2">
      <c r="M63" s="5"/>
      <c r="O63" s="4"/>
    </row>
    <row r="64" spans="13:15" x14ac:dyDescent="0.2">
      <c r="M64" s="5"/>
      <c r="O64" s="4"/>
    </row>
    <row r="65" spans="13:15" x14ac:dyDescent="0.2">
      <c r="M65" s="5"/>
      <c r="O65" s="4"/>
    </row>
    <row r="66" spans="13:15" x14ac:dyDescent="0.2">
      <c r="M66" s="5"/>
      <c r="O66" s="4"/>
    </row>
    <row r="67" spans="13:15" x14ac:dyDescent="0.2">
      <c r="M67" s="5"/>
      <c r="O67" s="4"/>
    </row>
    <row r="68" spans="13:15" x14ac:dyDescent="0.2">
      <c r="M68" s="5"/>
      <c r="O68" s="4"/>
    </row>
    <row r="69" spans="13:15" x14ac:dyDescent="0.2">
      <c r="M69" s="5"/>
      <c r="O69" s="4"/>
    </row>
    <row r="70" spans="13:15" x14ac:dyDescent="0.2">
      <c r="M70" s="5"/>
      <c r="O70" s="4"/>
    </row>
    <row r="71" spans="13:15" x14ac:dyDescent="0.2">
      <c r="M71" s="5"/>
      <c r="O71" s="4"/>
    </row>
    <row r="72" spans="13:15" x14ac:dyDescent="0.2">
      <c r="M72" s="5"/>
      <c r="O72" s="4"/>
    </row>
    <row r="73" spans="13:15" x14ac:dyDescent="0.2">
      <c r="M73" s="5"/>
      <c r="O73" s="4"/>
    </row>
    <row r="74" spans="13:15" x14ac:dyDescent="0.2">
      <c r="M74" s="5"/>
      <c r="O74" s="4"/>
    </row>
    <row r="75" spans="13:15" x14ac:dyDescent="0.2">
      <c r="M75" s="5"/>
      <c r="O75" s="4"/>
    </row>
    <row r="76" spans="13:15" x14ac:dyDescent="0.2">
      <c r="M76" s="5"/>
      <c r="O76" s="4"/>
    </row>
    <row r="77" spans="13:15" x14ac:dyDescent="0.2">
      <c r="M77" s="5"/>
      <c r="O77" s="4"/>
    </row>
    <row r="78" spans="13:15" x14ac:dyDescent="0.2">
      <c r="M78" s="5"/>
      <c r="O78" s="4"/>
    </row>
    <row r="79" spans="13:15" x14ac:dyDescent="0.2">
      <c r="M79" s="5"/>
      <c r="O79" s="4"/>
    </row>
    <row r="80" spans="13:15" x14ac:dyDescent="0.2">
      <c r="M80" s="5"/>
      <c r="O80" s="4"/>
    </row>
    <row r="81" spans="13:15" x14ac:dyDescent="0.2">
      <c r="M81" s="5"/>
      <c r="O81" s="4"/>
    </row>
    <row r="82" spans="13:15" x14ac:dyDescent="0.2">
      <c r="M82" s="5"/>
      <c r="O82" s="4"/>
    </row>
    <row r="83" spans="13:15" x14ac:dyDescent="0.2">
      <c r="M83" s="5"/>
      <c r="O83" s="4"/>
    </row>
    <row r="84" spans="13:15" x14ac:dyDescent="0.2">
      <c r="M84" s="5"/>
      <c r="O84" s="4"/>
    </row>
    <row r="85" spans="13:15" x14ac:dyDescent="0.2">
      <c r="M85" s="5"/>
      <c r="O85" s="4"/>
    </row>
    <row r="86" spans="13:15" x14ac:dyDescent="0.2">
      <c r="M86" s="5"/>
      <c r="O86" s="4"/>
    </row>
    <row r="87" spans="13:15" x14ac:dyDescent="0.2">
      <c r="M87" s="5"/>
      <c r="O87" s="4"/>
    </row>
    <row r="88" spans="13:15" x14ac:dyDescent="0.2">
      <c r="M88" s="5"/>
      <c r="O88" s="4"/>
    </row>
    <row r="89" spans="13:15" x14ac:dyDescent="0.2">
      <c r="M89" s="5"/>
      <c r="O89" s="4"/>
    </row>
    <row r="90" spans="13:15" x14ac:dyDescent="0.2">
      <c r="M90" s="5"/>
      <c r="O90" s="4"/>
    </row>
    <row r="91" spans="13:15" x14ac:dyDescent="0.2">
      <c r="M91" s="5"/>
      <c r="O91" s="4"/>
    </row>
    <row r="92" spans="13:15" x14ac:dyDescent="0.2">
      <c r="M92" s="5"/>
      <c r="O92" s="4"/>
    </row>
    <row r="93" spans="13:15" x14ac:dyDescent="0.2">
      <c r="M93" s="5"/>
      <c r="O93" s="4"/>
    </row>
    <row r="94" spans="13:15" x14ac:dyDescent="0.2">
      <c r="M94" s="5"/>
      <c r="O94" s="4"/>
    </row>
    <row r="95" spans="13:15" x14ac:dyDescent="0.2">
      <c r="M95" s="5"/>
      <c r="O95" s="4"/>
    </row>
    <row r="96" spans="13:15" x14ac:dyDescent="0.2">
      <c r="M96" s="5"/>
      <c r="O96" s="4"/>
    </row>
    <row r="97" spans="13:15" x14ac:dyDescent="0.2">
      <c r="M97" s="5"/>
      <c r="O97" s="4"/>
    </row>
    <row r="98" spans="13:15" x14ac:dyDescent="0.2">
      <c r="M98" s="5"/>
      <c r="O98" s="4"/>
    </row>
    <row r="99" spans="13:15" x14ac:dyDescent="0.2">
      <c r="M99" s="5"/>
      <c r="O99" s="4"/>
    </row>
    <row r="100" spans="13:15" x14ac:dyDescent="0.2">
      <c r="M100" s="5"/>
      <c r="O100" s="4"/>
    </row>
    <row r="101" spans="13:15" x14ac:dyDescent="0.2">
      <c r="M101" s="5"/>
      <c r="O101" s="4"/>
    </row>
    <row r="102" spans="13:15" x14ac:dyDescent="0.2">
      <c r="M102" s="5"/>
      <c r="O102" s="4"/>
    </row>
    <row r="103" spans="13:15" x14ac:dyDescent="0.2">
      <c r="M103" s="5"/>
      <c r="O103" s="4"/>
    </row>
  </sheetData>
  <sheetProtection algorithmName="SHA-512" hashValue="lZCqBrxQ48IXm2htIu//K4fhZl33HQaQ5eABR2X/vknasbMgWZQXrpZgvZxjQiyT6i3iUNrbvo3QucAf7lNF6A==" saltValue="Cx569WGFgCPgHkLARCs+DQ==" spinCount="100000" sheet="1" selectLockedCells="1"/>
  <mergeCells count="31">
    <mergeCell ref="D10:D11"/>
    <mergeCell ref="G10:G11"/>
    <mergeCell ref="C10:C11"/>
    <mergeCell ref="B10:B11"/>
    <mergeCell ref="A10:A11"/>
    <mergeCell ref="E10:E11"/>
    <mergeCell ref="F10:F11"/>
    <mergeCell ref="A30:B30"/>
    <mergeCell ref="A31:B31"/>
    <mergeCell ref="D30:E30"/>
    <mergeCell ref="D31:E31"/>
    <mergeCell ref="A26:B26"/>
    <mergeCell ref="A27:B27"/>
    <mergeCell ref="D26:E26"/>
    <mergeCell ref="D27:E27"/>
    <mergeCell ref="K3:L5"/>
    <mergeCell ref="L26:M26"/>
    <mergeCell ref="A9:D9"/>
    <mergeCell ref="E9:G9"/>
    <mergeCell ref="H9:I9"/>
    <mergeCell ref="B3:E3"/>
    <mergeCell ref="B5:E5"/>
    <mergeCell ref="L9:N9"/>
    <mergeCell ref="B7:E7"/>
    <mergeCell ref="F7:G7"/>
    <mergeCell ref="A6:D6"/>
    <mergeCell ref="H7:I7"/>
    <mergeCell ref="H10:I10"/>
    <mergeCell ref="L10:L11"/>
    <mergeCell ref="M10:M11"/>
    <mergeCell ref="N10:N11"/>
  </mergeCells>
  <phoneticPr fontId="3" type="noConversion"/>
  <dataValidations count="9">
    <dataValidation type="decimal" allowBlank="1" showInputMessage="1" showErrorMessage="1" sqref="D12:D22" xr:uid="{F79A191C-6014-4019-AF25-D8711582442C}">
      <formula1>0</formula1>
      <formula2>24</formula2>
    </dataValidation>
    <dataValidation type="custom" errorStyle="information" showInputMessage="1" showErrorMessage="1" errorTitle="Höchsgrenze" error="Der Fahrtkostenzuschuss ist pro Dienst auf maximal 11 Euro gedeckelt." sqref="H13:H22" xr:uid="{1A602679-6415-497E-8F3B-7D6466110A5F}">
      <formula1>((H13*0.3)+I13)&lt;=11</formula1>
    </dataValidation>
    <dataValidation type="custom" errorStyle="information" showInputMessage="1" showErrorMessage="1" errorTitle="Höchstgrenze" error="Der Fahrtkostenzuschuss ist pro Dienst auf maximal 11 Euro gedeckelt." sqref="I13:I22" xr:uid="{198E8A4F-E454-4514-AA01-1CE57CD6F9D9}">
      <formula1>((H13*0.3)+I13)&lt;=11</formula1>
    </dataValidation>
    <dataValidation type="custom" errorStyle="information" showInputMessage="1" showErrorMessage="1" errorTitle="Höchstgrenze" error="Der Fahrtkostenzuschuss ist pro Dienst auf maximal 11 Euro gedeckelt. Ein Fahrtkostenzuschuss wird erst ab einer Entfernung von mehr als 5,0 km zwischen Wohnort und Dienstort bezahlt. " sqref="H12" xr:uid="{9683D118-29D1-4C5B-BFF1-371AAB156BFD}">
      <formula1>AND(((H12*0.3)+I12)&lt;=11,H12&gt;5)</formula1>
    </dataValidation>
    <dataValidation type="custom" errorStyle="information" showInputMessage="1" showErrorMessage="1" errorTitle="Höchstgrenze" error="Der Fahrtkostenzuschuss ist pro Dienst auf maximal 11 Euro gedeckelt. Ein Fahrtkostenzuschuss wird erst ab einer Entfernung von mehr als 5,0 km zwischen Wohnort und Dienstort bezahlt. " sqref="I12" xr:uid="{7A6EEA3F-B2F0-4592-8E53-E5476DA58216}">
      <formula1>((H12*0.3)+I12)&lt;=11</formula1>
    </dataValidation>
    <dataValidation type="date" operator="greaterThan" allowBlank="1" showInputMessage="1" showErrorMessage="1" errorTitle="Gültig ab 01.10.2026" error="Dieses Formular ist erst ab 01.10.2026 gültig." sqref="G3" xr:uid="{2B036203-244B-4426-B6D9-2EE46FDF4264}">
      <formula1>46295</formula1>
    </dataValidation>
    <dataValidation type="date" operator="greaterThan" allowBlank="1" showInputMessage="1" showErrorMessage="1" errorTitle="Gültigkeit der Entgeltsätze" error="Die hier hinterlegten Entgeltsätze sind erst ab 01.10.2026 gültig." sqref="A22" xr:uid="{F20C8B77-14AD-497E-A986-3C93C72994BA}">
      <formula1>46295</formula1>
    </dataValidation>
    <dataValidation type="date" operator="greaterThan" allowBlank="1" showInputMessage="1" showErrorMessage="1" errorTitle="Gültigkeit der Entgeltsätze" error="Die hier hinterlegten Entgeltsätze sind erst ab 01.10.2026 gültig." sqref="A21" xr:uid="{8BA8875C-3E3B-4429-A207-7D8EA0E871F4}">
      <formula1>46295</formula1>
    </dataValidation>
    <dataValidation type="date" operator="greaterThan" allowBlank="1" showInputMessage="1" showErrorMessage="1" errorTitle="Gültigkeit der Entgeltsätze" error="Die hier hinterlegten Entgeltsätze sind erst ab 01.10.2026 gültig." sqref="A12 A13 A14 A15 A16 A17 A18 A19 A20" xr:uid="{A56B6560-A19E-4C0A-BD28-88E34C6F1497}">
      <formula1>46295</formula1>
    </dataValidation>
  </dataValidations>
  <printOptions horizontalCentered="1"/>
  <pageMargins left="0.23622047244094491" right="0.23622047244094491" top="0.35433070866141736" bottom="0.35433070866141736" header="0.31496062992125984" footer="0.31496062992125984"/>
  <pageSetup paperSize="9" scale="6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6">
        <x14:dataValidation type="list" showInputMessage="1" showErrorMessage="1" xr:uid="{66B3843D-7349-4A29-8A03-AC53CB789CBA}">
          <x14:formula1>
            <xm:f>IF(AND(F12="",E12=""),'Drop Down'!$E$2:$E$14,'Drop Down'!$F$1)</xm:f>
          </x14:formula1>
          <xm:sqref>G12:G22</xm:sqref>
        </x14:dataValidation>
        <x14:dataValidation type="list" showInputMessage="1" showErrorMessage="1" xr:uid="{DA77E5CF-5B21-4F97-849C-387D73C7DD74}">
          <x14:formula1>
            <xm:f>IF(G12="",'Drop Down'!$C$2:$C$4,'Drop Down'!$D$1)</xm:f>
          </x14:formula1>
          <xm:sqref>F12:F22</xm:sqref>
        </x14:dataValidation>
        <x14:dataValidation type="list" showInputMessage="1" showErrorMessage="1" xr:uid="{BCCD558D-7954-40AF-8A2E-0B3F4EEF8D1D}">
          <x14:formula1>
            <xm:f>IF(G12="",'Drop Down'!$A$2:$A$15,'Drop Down'!$B$1)</xm:f>
          </x14:formula1>
          <xm:sqref>E12:E22</xm:sqref>
        </x14:dataValidation>
        <x14:dataValidation type="list" allowBlank="1" showInputMessage="1" showErrorMessage="1" xr:uid="{631E9B77-350D-4DC3-A0DB-4572BD0FB948}">
          <x14:formula1>
            <xm:f>'Drop Down'!$G$2:$G$13</xm:f>
          </x14:formula1>
          <xm:sqref>B5</xm:sqref>
        </x14:dataValidation>
        <x14:dataValidation type="list" errorStyle="information" allowBlank="1" showInputMessage="1" showErrorMessage="1" errorTitle="Arbeitgeberbezeichnung" error="Hinweis: Sie können hier einen Freitext eingeben. Achten Sie bitte auf die korrekte Arbeitgeberbezeichnung." xr:uid="{40B86172-1007-4F6A-8296-33F250C1C52E}">
          <x14:formula1>
            <xm:f>'Drop Down'!$K$2:$K$4</xm:f>
          </x14:formula1>
          <xm:sqref>B7:E7</xm:sqref>
        </x14:dataValidation>
        <x14:dataValidation type="list" errorStyle="information" showErrorMessage="1" errorTitle="Arbeitgeberbezeichnung" error="Hinweis: Sie können hier einen Freitext eingeben. Achten Sie bitte auf die korrekte Arbeitgeberbezeichnung." xr:uid="{E201DEB1-C729-4EA3-807D-8E551DB3104D}">
          <x14:formula1>
            <xm:f>IF(B7='Drop Down'!K2,Rk_KG,IF(B7='Drop Down'!K3,GKG,IF(B7='Drop Down'!#REF!,Fonds,'Drop Down'!$B$1)))</xm:f>
          </x14:formula1>
          <xm:sqref>F7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AG43"/>
  <sheetViews>
    <sheetView zoomScaleNormal="100" workbookViewId="0">
      <pane ySplit="1" topLeftCell="A2" activePane="bottomLeft" state="frozen"/>
      <selection pane="bottomLeft" activeCell="AE15" sqref="AE15"/>
    </sheetView>
  </sheetViews>
  <sheetFormatPr baseColWidth="10" defaultRowHeight="12.75" x14ac:dyDescent="0.2"/>
  <cols>
    <col min="1" max="1" width="42.85546875" customWidth="1"/>
    <col min="2" max="2" width="43" customWidth="1"/>
    <col min="3" max="3" width="11.42578125" style="3"/>
    <col min="4" max="4" width="11.42578125" style="121"/>
    <col min="5" max="5" width="11.42578125" style="121" customWidth="1"/>
    <col min="6" max="6" width="11.42578125" style="121"/>
    <col min="7" max="9" width="11.42578125" style="121" customWidth="1"/>
    <col min="10" max="10" width="11.42578125" style="121"/>
    <col min="11" max="11" width="11.42578125" style="121" customWidth="1"/>
    <col min="12" max="12" width="14" style="121" customWidth="1"/>
    <col min="13" max="13" width="11.42578125" style="121"/>
    <col min="14" max="14" width="48.85546875" style="66" bestFit="1" customWidth="1"/>
    <col min="15" max="15" width="52.28515625" style="62" bestFit="1" customWidth="1"/>
    <col min="16" max="17" width="20.5703125" customWidth="1"/>
    <col min="18" max="18" width="36.140625" customWidth="1"/>
    <col min="20" max="20" width="49.7109375" bestFit="1" customWidth="1"/>
    <col min="21" max="21" width="16.140625" customWidth="1"/>
    <col min="22" max="31" width="11.42578125" style="62"/>
    <col min="32" max="32" width="48.85546875" style="62" bestFit="1" customWidth="1"/>
    <col min="33" max="33" width="52.28515625" style="62" bestFit="1" customWidth="1"/>
  </cols>
  <sheetData>
    <row r="1" spans="1:33" ht="13.5" thickBot="1" x14ac:dyDescent="0.25">
      <c r="A1" s="70" t="s">
        <v>14</v>
      </c>
      <c r="B1" s="71" t="s">
        <v>11</v>
      </c>
      <c r="C1" s="71" t="s">
        <v>24</v>
      </c>
      <c r="D1" s="124" t="s">
        <v>28</v>
      </c>
      <c r="E1" s="114" t="s">
        <v>72</v>
      </c>
      <c r="F1" s="124" t="s">
        <v>0</v>
      </c>
      <c r="G1" s="114" t="s">
        <v>29</v>
      </c>
      <c r="H1" s="114" t="s">
        <v>73</v>
      </c>
      <c r="I1" s="114" t="s">
        <v>30</v>
      </c>
      <c r="J1" s="124" t="s">
        <v>1</v>
      </c>
      <c r="K1" s="114" t="s">
        <v>74</v>
      </c>
      <c r="L1" s="114" t="s">
        <v>89</v>
      </c>
      <c r="M1" s="124" t="s">
        <v>2</v>
      </c>
      <c r="N1" s="127" t="s">
        <v>71</v>
      </c>
      <c r="O1" s="64" t="s">
        <v>75</v>
      </c>
      <c r="Q1" s="1"/>
      <c r="T1" s="18" t="s">
        <v>26</v>
      </c>
      <c r="U1" s="19" t="s">
        <v>13</v>
      </c>
      <c r="V1" s="130" t="s">
        <v>28</v>
      </c>
      <c r="W1" s="59" t="s">
        <v>72</v>
      </c>
      <c r="X1" s="130" t="s">
        <v>0</v>
      </c>
      <c r="Y1" s="59" t="s">
        <v>29</v>
      </c>
      <c r="Z1" s="59" t="s">
        <v>73</v>
      </c>
      <c r="AA1" s="59" t="s">
        <v>30</v>
      </c>
      <c r="AB1" s="130" t="s">
        <v>1</v>
      </c>
      <c r="AC1" s="59" t="s">
        <v>74</v>
      </c>
      <c r="AD1" s="59" t="s">
        <v>89</v>
      </c>
      <c r="AE1" s="130" t="s">
        <v>2</v>
      </c>
      <c r="AF1" s="130" t="s">
        <v>71</v>
      </c>
      <c r="AG1" s="64" t="s">
        <v>75</v>
      </c>
    </row>
    <row r="2" spans="1:33" ht="25.5" x14ac:dyDescent="0.2">
      <c r="A2" s="21" t="s">
        <v>84</v>
      </c>
      <c r="B2" s="115" t="s">
        <v>5</v>
      </c>
      <c r="C2" s="16">
        <v>1</v>
      </c>
      <c r="D2" s="125">
        <v>69.58</v>
      </c>
      <c r="E2" s="116">
        <f>ROUND(F2+(D2-F2)*0.5,2)</f>
        <v>63.79</v>
      </c>
      <c r="F2" s="125">
        <v>58</v>
      </c>
      <c r="G2" s="116">
        <f>ROUND(0.9*F2,2)</f>
        <v>52.2</v>
      </c>
      <c r="H2" s="116">
        <f>ROUND(J2+(F2-J2)*0.5,2)</f>
        <v>50.89</v>
      </c>
      <c r="I2" s="116">
        <f>ROUND(0.8*F2,2)</f>
        <v>46.4</v>
      </c>
      <c r="J2" s="125">
        <v>43.77</v>
      </c>
      <c r="K2" s="116">
        <f>ROUND(M2+(J2-M2)*0.5,2)</f>
        <v>42.32</v>
      </c>
      <c r="L2" s="117">
        <f>ROUND(0.95*J2,2)</f>
        <v>41.58</v>
      </c>
      <c r="M2" s="125">
        <v>40.869999999999997</v>
      </c>
      <c r="N2" s="128">
        <v>58</v>
      </c>
      <c r="O2" s="65">
        <f>ROUND(0.9*N2,2)</f>
        <v>52.2</v>
      </c>
      <c r="Q2" s="2"/>
      <c r="T2" s="105" t="s">
        <v>61</v>
      </c>
      <c r="U2" s="106">
        <v>1</v>
      </c>
      <c r="V2" s="131">
        <v>69.58</v>
      </c>
      <c r="W2" s="107">
        <f t="shared" ref="W2:W14" si="0">ROUND(X2+(V2-X2)*0.5,2)</f>
        <v>63.79</v>
      </c>
      <c r="X2" s="131">
        <v>58</v>
      </c>
      <c r="Y2" s="107">
        <f t="shared" ref="Y2:Y14" si="1">ROUND(0.9*X2,2)</f>
        <v>52.2</v>
      </c>
      <c r="Z2" s="107">
        <f t="shared" ref="Z2:Z14" si="2">ROUND(AB2+(X2-AB2)*0.5,2)</f>
        <v>50.89</v>
      </c>
      <c r="AA2" s="107">
        <f t="shared" ref="AA2:AA14" si="3">ROUND(0.8*X2,2)</f>
        <v>46.4</v>
      </c>
      <c r="AB2" s="131">
        <v>43.77</v>
      </c>
      <c r="AC2" s="107">
        <f t="shared" ref="AC2:AC14" si="4">ROUND(AE2+(AB2-AE2)*0.5,2)</f>
        <v>42.32</v>
      </c>
      <c r="AD2" s="108">
        <f>ROUND(0.95*AB2,2)</f>
        <v>41.58</v>
      </c>
      <c r="AE2" s="134">
        <v>40.869999999999997</v>
      </c>
      <c r="AF2" s="131">
        <v>58</v>
      </c>
      <c r="AG2" s="109">
        <f>ROUND(0.9*AF2,2)</f>
        <v>52.2</v>
      </c>
    </row>
    <row r="3" spans="1:33" ht="25.5" x14ac:dyDescent="0.2">
      <c r="A3" s="21" t="s">
        <v>84</v>
      </c>
      <c r="B3" s="115" t="s">
        <v>15</v>
      </c>
      <c r="C3" s="16">
        <v>1.5</v>
      </c>
      <c r="D3" s="125">
        <v>104.38</v>
      </c>
      <c r="E3" s="116">
        <f t="shared" ref="E3:E43" si="5">ROUND(F3+(D3-F3)*0.5,2)</f>
        <v>95.69</v>
      </c>
      <c r="F3" s="125">
        <v>87</v>
      </c>
      <c r="G3" s="116">
        <f t="shared" ref="G3:G43" si="6">ROUND(0.9*F3,2)</f>
        <v>78.3</v>
      </c>
      <c r="H3" s="116">
        <f t="shared" ref="H3:H43" si="7">ROUND(J3+(F3-J3)*0.5,2)</f>
        <v>76.33</v>
      </c>
      <c r="I3" s="116">
        <f t="shared" ref="I3:I43" si="8">ROUND(0.8*F3,2)</f>
        <v>69.599999999999994</v>
      </c>
      <c r="J3" s="125">
        <v>65.650000000000006</v>
      </c>
      <c r="K3" s="116">
        <f t="shared" ref="K3:K43" si="9">ROUND(M3+(J3-M3)*0.5,2)</f>
        <v>63.48</v>
      </c>
      <c r="L3" s="117">
        <f t="shared" ref="L3:L43" si="10">ROUND(0.95*J3,2)</f>
        <v>62.37</v>
      </c>
      <c r="M3" s="125">
        <v>61.3</v>
      </c>
      <c r="N3" s="128">
        <v>87</v>
      </c>
      <c r="O3" s="65">
        <f>ROUND(0.9*N3,2)</f>
        <v>78.3</v>
      </c>
      <c r="Q3" s="2"/>
      <c r="T3" s="43" t="s">
        <v>62</v>
      </c>
      <c r="U3" s="14">
        <v>1.5</v>
      </c>
      <c r="V3" s="132">
        <v>104.38</v>
      </c>
      <c r="W3" s="60">
        <f t="shared" si="0"/>
        <v>95.69</v>
      </c>
      <c r="X3" s="132">
        <v>87</v>
      </c>
      <c r="Y3" s="60">
        <f t="shared" si="1"/>
        <v>78.3</v>
      </c>
      <c r="Z3" s="60">
        <f t="shared" si="2"/>
        <v>76.33</v>
      </c>
      <c r="AA3" s="60">
        <f t="shared" si="3"/>
        <v>69.599999999999994</v>
      </c>
      <c r="AB3" s="132">
        <v>65.650000000000006</v>
      </c>
      <c r="AC3" s="60">
        <f t="shared" si="4"/>
        <v>63.48</v>
      </c>
      <c r="AD3" s="63">
        <f t="shared" ref="AD3:AD14" si="11">ROUND(0.95*AB3,2)</f>
        <v>62.37</v>
      </c>
      <c r="AE3" s="135">
        <v>61.3</v>
      </c>
      <c r="AF3" s="132">
        <v>87</v>
      </c>
      <c r="AG3" s="65">
        <f t="shared" ref="AG3:AG13" si="12">ROUND(0.9*AF3,2)</f>
        <v>78.3</v>
      </c>
    </row>
    <row r="4" spans="1:33" ht="25.5" x14ac:dyDescent="0.2">
      <c r="A4" s="21" t="s">
        <v>84</v>
      </c>
      <c r="B4" s="115" t="s">
        <v>16</v>
      </c>
      <c r="C4" s="16">
        <v>1.5</v>
      </c>
      <c r="D4" s="125">
        <v>104.38</v>
      </c>
      <c r="E4" s="116">
        <f t="shared" si="5"/>
        <v>95.69</v>
      </c>
      <c r="F4" s="125">
        <v>87</v>
      </c>
      <c r="G4" s="116">
        <f t="shared" si="6"/>
        <v>78.3</v>
      </c>
      <c r="H4" s="116">
        <f t="shared" si="7"/>
        <v>76.33</v>
      </c>
      <c r="I4" s="116">
        <f t="shared" si="8"/>
        <v>69.599999999999994</v>
      </c>
      <c r="J4" s="125">
        <v>65.650000000000006</v>
      </c>
      <c r="K4" s="116">
        <f t="shared" si="9"/>
        <v>63.48</v>
      </c>
      <c r="L4" s="117">
        <f t="shared" si="10"/>
        <v>62.37</v>
      </c>
      <c r="M4" s="125">
        <v>61.3</v>
      </c>
      <c r="N4" s="128">
        <v>87</v>
      </c>
      <c r="O4" s="65">
        <f t="shared" ref="O4:O43" si="13">ROUND(0.9*N4,2)</f>
        <v>78.3</v>
      </c>
      <c r="Q4" s="2"/>
      <c r="T4" s="43" t="s">
        <v>63</v>
      </c>
      <c r="U4" s="14">
        <v>2</v>
      </c>
      <c r="V4" s="132">
        <v>139.16999999999999</v>
      </c>
      <c r="W4" s="60">
        <f t="shared" si="0"/>
        <v>127.59</v>
      </c>
      <c r="X4" s="132">
        <v>116</v>
      </c>
      <c r="Y4" s="60">
        <f t="shared" si="1"/>
        <v>104.4</v>
      </c>
      <c r="Z4" s="60">
        <f t="shared" si="2"/>
        <v>101.77</v>
      </c>
      <c r="AA4" s="60">
        <f t="shared" si="3"/>
        <v>92.8</v>
      </c>
      <c r="AB4" s="132">
        <v>87.53</v>
      </c>
      <c r="AC4" s="60">
        <f t="shared" si="4"/>
        <v>84.63</v>
      </c>
      <c r="AD4" s="63">
        <f t="shared" si="11"/>
        <v>83.15</v>
      </c>
      <c r="AE4" s="135">
        <v>81.73</v>
      </c>
      <c r="AF4" s="132">
        <v>116</v>
      </c>
      <c r="AG4" s="65">
        <f t="shared" si="12"/>
        <v>104.4</v>
      </c>
    </row>
    <row r="5" spans="1:33" x14ac:dyDescent="0.2">
      <c r="A5" s="21" t="s">
        <v>6</v>
      </c>
      <c r="B5" s="115" t="s">
        <v>5</v>
      </c>
      <c r="C5" s="16">
        <v>1</v>
      </c>
      <c r="D5" s="125">
        <v>69.58</v>
      </c>
      <c r="E5" s="116">
        <f t="shared" si="5"/>
        <v>63.79</v>
      </c>
      <c r="F5" s="125">
        <v>58</v>
      </c>
      <c r="G5" s="116">
        <f t="shared" si="6"/>
        <v>52.2</v>
      </c>
      <c r="H5" s="116">
        <f t="shared" si="7"/>
        <v>50.89</v>
      </c>
      <c r="I5" s="116">
        <f t="shared" si="8"/>
        <v>46.4</v>
      </c>
      <c r="J5" s="125">
        <v>43.77</v>
      </c>
      <c r="K5" s="116">
        <f t="shared" si="9"/>
        <v>42.32</v>
      </c>
      <c r="L5" s="117">
        <f t="shared" si="10"/>
        <v>41.58</v>
      </c>
      <c r="M5" s="125">
        <v>40.869999999999997</v>
      </c>
      <c r="N5" s="128">
        <v>58</v>
      </c>
      <c r="O5" s="65">
        <f t="shared" si="13"/>
        <v>52.2</v>
      </c>
      <c r="Q5" s="2"/>
      <c r="R5" s="2"/>
      <c r="T5" s="43" t="s">
        <v>64</v>
      </c>
      <c r="U5" s="14">
        <v>1</v>
      </c>
      <c r="V5" s="132">
        <v>69.5</v>
      </c>
      <c r="W5" s="60">
        <f t="shared" si="0"/>
        <v>63.75</v>
      </c>
      <c r="X5" s="132">
        <v>58</v>
      </c>
      <c r="Y5" s="60">
        <f t="shared" si="1"/>
        <v>52.2</v>
      </c>
      <c r="Z5" s="60">
        <f t="shared" si="2"/>
        <v>50.89</v>
      </c>
      <c r="AA5" s="60">
        <f t="shared" si="3"/>
        <v>46.4</v>
      </c>
      <c r="AB5" s="132">
        <v>43.77</v>
      </c>
      <c r="AC5" s="60">
        <f t="shared" si="4"/>
        <v>42.32</v>
      </c>
      <c r="AD5" s="63">
        <f t="shared" si="11"/>
        <v>41.58</v>
      </c>
      <c r="AE5" s="135">
        <v>40.869999999999997</v>
      </c>
      <c r="AF5" s="132">
        <v>58</v>
      </c>
      <c r="AG5" s="65">
        <f t="shared" si="12"/>
        <v>52.2</v>
      </c>
    </row>
    <row r="6" spans="1:33" x14ac:dyDescent="0.2">
      <c r="A6" s="21" t="s">
        <v>6</v>
      </c>
      <c r="B6" s="115" t="s">
        <v>15</v>
      </c>
      <c r="C6" s="16">
        <v>1.5</v>
      </c>
      <c r="D6" s="125">
        <v>104.38</v>
      </c>
      <c r="E6" s="116">
        <f>ROUND(F6+(D6-F6)*0.5,2)</f>
        <v>95.69</v>
      </c>
      <c r="F6" s="125">
        <v>87</v>
      </c>
      <c r="G6" s="116">
        <f t="shared" si="6"/>
        <v>78.3</v>
      </c>
      <c r="H6" s="116">
        <f t="shared" si="7"/>
        <v>76.33</v>
      </c>
      <c r="I6" s="116">
        <f t="shared" si="8"/>
        <v>69.599999999999994</v>
      </c>
      <c r="J6" s="125">
        <v>65.650000000000006</v>
      </c>
      <c r="K6" s="116">
        <f t="shared" si="9"/>
        <v>63.48</v>
      </c>
      <c r="L6" s="117">
        <f t="shared" si="10"/>
        <v>62.37</v>
      </c>
      <c r="M6" s="125">
        <v>61.3</v>
      </c>
      <c r="N6" s="128">
        <v>87</v>
      </c>
      <c r="O6" s="65">
        <f t="shared" si="13"/>
        <v>78.3</v>
      </c>
      <c r="Q6" s="2"/>
      <c r="R6" s="2"/>
      <c r="T6" s="43" t="s">
        <v>65</v>
      </c>
      <c r="U6" s="14">
        <v>1.5</v>
      </c>
      <c r="V6" s="132">
        <v>104.38</v>
      </c>
      <c r="W6" s="60">
        <f t="shared" si="0"/>
        <v>95.69</v>
      </c>
      <c r="X6" s="132">
        <v>87</v>
      </c>
      <c r="Y6" s="60">
        <f t="shared" si="1"/>
        <v>78.3</v>
      </c>
      <c r="Z6" s="60">
        <f t="shared" si="2"/>
        <v>76.33</v>
      </c>
      <c r="AA6" s="60">
        <f t="shared" si="3"/>
        <v>69.599999999999994</v>
      </c>
      <c r="AB6" s="132">
        <v>65.650000000000006</v>
      </c>
      <c r="AC6" s="60">
        <f t="shared" si="4"/>
        <v>63.48</v>
      </c>
      <c r="AD6" s="63">
        <f t="shared" si="11"/>
        <v>62.37</v>
      </c>
      <c r="AE6" s="135">
        <v>61.3</v>
      </c>
      <c r="AF6" s="132">
        <v>87</v>
      </c>
      <c r="AG6" s="65">
        <f t="shared" si="12"/>
        <v>78.3</v>
      </c>
    </row>
    <row r="7" spans="1:33" x14ac:dyDescent="0.2">
      <c r="A7" s="21" t="s">
        <v>6</v>
      </c>
      <c r="B7" s="115" t="s">
        <v>16</v>
      </c>
      <c r="C7" s="16">
        <v>1.5</v>
      </c>
      <c r="D7" s="125">
        <v>104.38</v>
      </c>
      <c r="E7" s="116">
        <f t="shared" ref="E7" si="14">ROUND(F7+(D7-F7)*0.5,2)</f>
        <v>95.69</v>
      </c>
      <c r="F7" s="125">
        <v>87</v>
      </c>
      <c r="G7" s="116">
        <f t="shared" si="6"/>
        <v>78.3</v>
      </c>
      <c r="H7" s="116">
        <f t="shared" si="7"/>
        <v>76.33</v>
      </c>
      <c r="I7" s="116">
        <f t="shared" si="8"/>
        <v>69.599999999999994</v>
      </c>
      <c r="J7" s="125">
        <v>65.650000000000006</v>
      </c>
      <c r="K7" s="116">
        <f t="shared" si="9"/>
        <v>63.48</v>
      </c>
      <c r="L7" s="117">
        <f t="shared" si="10"/>
        <v>62.37</v>
      </c>
      <c r="M7" s="125">
        <v>61.3</v>
      </c>
      <c r="N7" s="128">
        <v>87</v>
      </c>
      <c r="O7" s="65">
        <f t="shared" si="13"/>
        <v>78.3</v>
      </c>
      <c r="Q7" s="2"/>
      <c r="R7" s="2"/>
      <c r="T7" s="43" t="s">
        <v>66</v>
      </c>
      <c r="U7" s="14">
        <v>1</v>
      </c>
      <c r="V7" s="132">
        <v>69.58</v>
      </c>
      <c r="W7" s="60">
        <f t="shared" si="0"/>
        <v>63.79</v>
      </c>
      <c r="X7" s="132">
        <v>58</v>
      </c>
      <c r="Y7" s="60">
        <f t="shared" si="1"/>
        <v>52.2</v>
      </c>
      <c r="Z7" s="60">
        <f t="shared" si="2"/>
        <v>50.89</v>
      </c>
      <c r="AA7" s="60">
        <f t="shared" si="3"/>
        <v>46.4</v>
      </c>
      <c r="AB7" s="132">
        <v>43.77</v>
      </c>
      <c r="AC7" s="60">
        <f t="shared" si="4"/>
        <v>42.32</v>
      </c>
      <c r="AD7" s="63">
        <f t="shared" si="11"/>
        <v>41.58</v>
      </c>
      <c r="AE7" s="135">
        <v>40.869999999999997</v>
      </c>
      <c r="AF7" s="132">
        <v>58</v>
      </c>
      <c r="AG7" s="65">
        <f t="shared" si="12"/>
        <v>52.2</v>
      </c>
    </row>
    <row r="8" spans="1:33" x14ac:dyDescent="0.2">
      <c r="A8" s="21" t="s">
        <v>7</v>
      </c>
      <c r="B8" s="115" t="s">
        <v>5</v>
      </c>
      <c r="C8" s="16">
        <v>2</v>
      </c>
      <c r="D8" s="125">
        <v>139.16999999999999</v>
      </c>
      <c r="E8" s="116">
        <f t="shared" si="5"/>
        <v>127.59</v>
      </c>
      <c r="F8" s="125">
        <v>116</v>
      </c>
      <c r="G8" s="116">
        <f t="shared" si="6"/>
        <v>104.4</v>
      </c>
      <c r="H8" s="116">
        <f t="shared" si="7"/>
        <v>101.77</v>
      </c>
      <c r="I8" s="116">
        <f t="shared" si="8"/>
        <v>92.8</v>
      </c>
      <c r="J8" s="125">
        <v>87.53</v>
      </c>
      <c r="K8" s="116">
        <f t="shared" si="9"/>
        <v>84.63</v>
      </c>
      <c r="L8" s="117">
        <f t="shared" si="10"/>
        <v>83.15</v>
      </c>
      <c r="M8" s="125">
        <v>81.73</v>
      </c>
      <c r="N8" s="128">
        <v>116</v>
      </c>
      <c r="O8" s="65">
        <f t="shared" si="13"/>
        <v>104.4</v>
      </c>
      <c r="Q8" s="2"/>
      <c r="R8" s="2"/>
      <c r="T8" s="43" t="s">
        <v>67</v>
      </c>
      <c r="U8" s="14">
        <v>1.5</v>
      </c>
      <c r="V8" s="132">
        <v>104.38</v>
      </c>
      <c r="W8" s="60">
        <f t="shared" si="0"/>
        <v>95.69</v>
      </c>
      <c r="X8" s="132">
        <v>87</v>
      </c>
      <c r="Y8" s="60">
        <f t="shared" si="1"/>
        <v>78.3</v>
      </c>
      <c r="Z8" s="60">
        <f t="shared" si="2"/>
        <v>76.33</v>
      </c>
      <c r="AA8" s="60">
        <f t="shared" si="3"/>
        <v>69.599999999999994</v>
      </c>
      <c r="AB8" s="132">
        <v>65.650000000000006</v>
      </c>
      <c r="AC8" s="60">
        <f t="shared" si="4"/>
        <v>63.48</v>
      </c>
      <c r="AD8" s="63">
        <f t="shared" si="11"/>
        <v>62.37</v>
      </c>
      <c r="AE8" s="135">
        <v>61.3</v>
      </c>
      <c r="AF8" s="132">
        <v>87</v>
      </c>
      <c r="AG8" s="65">
        <f t="shared" si="12"/>
        <v>78.3</v>
      </c>
    </row>
    <row r="9" spans="1:33" x14ac:dyDescent="0.2">
      <c r="A9" s="21" t="s">
        <v>7</v>
      </c>
      <c r="B9" s="115" t="s">
        <v>15</v>
      </c>
      <c r="C9" s="16">
        <v>2.5</v>
      </c>
      <c r="D9" s="125">
        <v>173.96</v>
      </c>
      <c r="E9" s="116">
        <f t="shared" si="5"/>
        <v>159.47999999999999</v>
      </c>
      <c r="F9" s="125">
        <v>145</v>
      </c>
      <c r="G9" s="116">
        <f t="shared" si="6"/>
        <v>130.5</v>
      </c>
      <c r="H9" s="116">
        <f t="shared" si="7"/>
        <v>127.21</v>
      </c>
      <c r="I9" s="116">
        <f t="shared" si="8"/>
        <v>116</v>
      </c>
      <c r="J9" s="125">
        <v>109.42</v>
      </c>
      <c r="K9" s="116">
        <f t="shared" si="9"/>
        <v>105.8</v>
      </c>
      <c r="L9" s="117">
        <f t="shared" si="10"/>
        <v>103.95</v>
      </c>
      <c r="M9" s="125">
        <v>102.17</v>
      </c>
      <c r="N9" s="128">
        <v>145</v>
      </c>
      <c r="O9" s="65">
        <f t="shared" si="13"/>
        <v>130.5</v>
      </c>
      <c r="Q9" s="2"/>
      <c r="R9" s="2"/>
      <c r="T9" s="43" t="s">
        <v>88</v>
      </c>
      <c r="U9" s="14">
        <v>0.5</v>
      </c>
      <c r="V9" s="132">
        <v>34.79</v>
      </c>
      <c r="W9" s="60">
        <f t="shared" si="0"/>
        <v>31.9</v>
      </c>
      <c r="X9" s="132">
        <v>29</v>
      </c>
      <c r="Y9" s="60">
        <f t="shared" si="1"/>
        <v>26.1</v>
      </c>
      <c r="Z9" s="60">
        <f t="shared" si="2"/>
        <v>25.44</v>
      </c>
      <c r="AA9" s="60">
        <f t="shared" si="3"/>
        <v>23.2</v>
      </c>
      <c r="AB9" s="132">
        <v>21.88</v>
      </c>
      <c r="AC9" s="60">
        <f t="shared" si="4"/>
        <v>21.16</v>
      </c>
      <c r="AD9" s="63">
        <f t="shared" si="11"/>
        <v>20.79</v>
      </c>
      <c r="AE9" s="135">
        <v>20.43</v>
      </c>
      <c r="AF9" s="132">
        <v>29</v>
      </c>
      <c r="AG9" s="65">
        <f t="shared" si="12"/>
        <v>26.1</v>
      </c>
    </row>
    <row r="10" spans="1:33" x14ac:dyDescent="0.2">
      <c r="A10" s="21" t="s">
        <v>7</v>
      </c>
      <c r="B10" s="115" t="s">
        <v>16</v>
      </c>
      <c r="C10" s="16">
        <v>2.5</v>
      </c>
      <c r="D10" s="125">
        <v>173.96</v>
      </c>
      <c r="E10" s="116">
        <f t="shared" si="5"/>
        <v>159.47999999999999</v>
      </c>
      <c r="F10" s="125">
        <v>145</v>
      </c>
      <c r="G10" s="116">
        <f t="shared" si="6"/>
        <v>130.5</v>
      </c>
      <c r="H10" s="116">
        <f t="shared" si="7"/>
        <v>127.21</v>
      </c>
      <c r="I10" s="116">
        <f t="shared" si="8"/>
        <v>116</v>
      </c>
      <c r="J10" s="125">
        <v>109.42</v>
      </c>
      <c r="K10" s="116">
        <f t="shared" si="9"/>
        <v>105.8</v>
      </c>
      <c r="L10" s="117">
        <f t="shared" si="10"/>
        <v>103.95</v>
      </c>
      <c r="M10" s="125">
        <v>102.17</v>
      </c>
      <c r="N10" s="128">
        <v>145</v>
      </c>
      <c r="O10" s="65">
        <f t="shared" si="13"/>
        <v>130.5</v>
      </c>
      <c r="Q10" s="2"/>
      <c r="R10" s="2"/>
      <c r="T10" s="43" t="s">
        <v>68</v>
      </c>
      <c r="U10" s="14">
        <v>1</v>
      </c>
      <c r="V10" s="132">
        <v>69.58</v>
      </c>
      <c r="W10" s="60">
        <f t="shared" si="0"/>
        <v>63.79</v>
      </c>
      <c r="X10" s="132">
        <v>58</v>
      </c>
      <c r="Y10" s="60">
        <f t="shared" si="1"/>
        <v>52.2</v>
      </c>
      <c r="Z10" s="60">
        <f t="shared" si="2"/>
        <v>50.89</v>
      </c>
      <c r="AA10" s="60">
        <f t="shared" si="3"/>
        <v>46.4</v>
      </c>
      <c r="AB10" s="132">
        <v>43.77</v>
      </c>
      <c r="AC10" s="60">
        <f t="shared" si="4"/>
        <v>42.32</v>
      </c>
      <c r="AD10" s="63">
        <f t="shared" si="11"/>
        <v>41.58</v>
      </c>
      <c r="AE10" s="135">
        <v>40.869999999999997</v>
      </c>
      <c r="AF10" s="132">
        <v>58</v>
      </c>
      <c r="AG10" s="65">
        <f t="shared" si="12"/>
        <v>52.2</v>
      </c>
    </row>
    <row r="11" spans="1:33" ht="25.5" x14ac:dyDescent="0.2">
      <c r="A11" s="21" t="s">
        <v>8</v>
      </c>
      <c r="B11" s="115" t="s">
        <v>5</v>
      </c>
      <c r="C11" s="16">
        <v>1</v>
      </c>
      <c r="D11" s="125">
        <v>69.58</v>
      </c>
      <c r="E11" s="116">
        <f t="shared" si="5"/>
        <v>63.79</v>
      </c>
      <c r="F11" s="125">
        <v>58</v>
      </c>
      <c r="G11" s="116">
        <f t="shared" si="6"/>
        <v>52.2</v>
      </c>
      <c r="H11" s="116">
        <f t="shared" si="7"/>
        <v>50.89</v>
      </c>
      <c r="I11" s="116">
        <f t="shared" si="8"/>
        <v>46.4</v>
      </c>
      <c r="J11" s="125">
        <v>43.77</v>
      </c>
      <c r="K11" s="116">
        <f t="shared" si="9"/>
        <v>42.32</v>
      </c>
      <c r="L11" s="117">
        <f t="shared" si="10"/>
        <v>41.58</v>
      </c>
      <c r="M11" s="125">
        <v>40.869999999999997</v>
      </c>
      <c r="N11" s="128">
        <v>58</v>
      </c>
      <c r="O11" s="65">
        <f t="shared" si="13"/>
        <v>52.2</v>
      </c>
      <c r="Q11" s="2"/>
      <c r="R11" s="2"/>
      <c r="T11" s="21" t="s">
        <v>21</v>
      </c>
      <c r="U11" s="14">
        <v>1.5</v>
      </c>
      <c r="V11" s="132">
        <v>104.38</v>
      </c>
      <c r="W11" s="60">
        <f t="shared" si="0"/>
        <v>95.69</v>
      </c>
      <c r="X11" s="132">
        <v>87</v>
      </c>
      <c r="Y11" s="60">
        <f t="shared" si="1"/>
        <v>78.3</v>
      </c>
      <c r="Z11" s="60">
        <f t="shared" si="2"/>
        <v>76.33</v>
      </c>
      <c r="AA11" s="60">
        <f t="shared" si="3"/>
        <v>69.599999999999994</v>
      </c>
      <c r="AB11" s="132">
        <v>65.650000000000006</v>
      </c>
      <c r="AC11" s="60">
        <f t="shared" si="4"/>
        <v>63.48</v>
      </c>
      <c r="AD11" s="63">
        <f t="shared" si="11"/>
        <v>62.37</v>
      </c>
      <c r="AE11" s="135">
        <v>61.3</v>
      </c>
      <c r="AF11" s="132">
        <v>87</v>
      </c>
      <c r="AG11" s="65">
        <f t="shared" si="12"/>
        <v>78.3</v>
      </c>
    </row>
    <row r="12" spans="1:33" ht="25.5" x14ac:dyDescent="0.2">
      <c r="A12" s="21" t="s">
        <v>8</v>
      </c>
      <c r="B12" s="115" t="s">
        <v>15</v>
      </c>
      <c r="C12" s="16">
        <v>1.5</v>
      </c>
      <c r="D12" s="125">
        <v>104.38</v>
      </c>
      <c r="E12" s="116">
        <f t="shared" si="5"/>
        <v>95.69</v>
      </c>
      <c r="F12" s="125">
        <v>87</v>
      </c>
      <c r="G12" s="116">
        <f t="shared" si="6"/>
        <v>78.3</v>
      </c>
      <c r="H12" s="116">
        <f t="shared" si="7"/>
        <v>76.33</v>
      </c>
      <c r="I12" s="116">
        <f t="shared" si="8"/>
        <v>69.599999999999994</v>
      </c>
      <c r="J12" s="125">
        <v>65.650000000000006</v>
      </c>
      <c r="K12" s="116">
        <f t="shared" si="9"/>
        <v>63.48</v>
      </c>
      <c r="L12" s="117">
        <f t="shared" si="10"/>
        <v>62.37</v>
      </c>
      <c r="M12" s="125">
        <v>61.3</v>
      </c>
      <c r="N12" s="128">
        <v>87</v>
      </c>
      <c r="O12" s="65">
        <f t="shared" si="13"/>
        <v>78.3</v>
      </c>
      <c r="Q12" s="2"/>
      <c r="R12" s="2"/>
      <c r="T12" s="21" t="s">
        <v>22</v>
      </c>
      <c r="U12" s="14">
        <v>2</v>
      </c>
      <c r="V12" s="132">
        <v>139.16999999999999</v>
      </c>
      <c r="W12" s="60">
        <f t="shared" si="0"/>
        <v>127.59</v>
      </c>
      <c r="X12" s="132">
        <v>116</v>
      </c>
      <c r="Y12" s="60">
        <f t="shared" si="1"/>
        <v>104.4</v>
      </c>
      <c r="Z12" s="60">
        <f t="shared" si="2"/>
        <v>101.77</v>
      </c>
      <c r="AA12" s="60">
        <f t="shared" si="3"/>
        <v>92.8</v>
      </c>
      <c r="AB12" s="132">
        <v>87.53</v>
      </c>
      <c r="AC12" s="60">
        <f t="shared" si="4"/>
        <v>84.63</v>
      </c>
      <c r="AD12" s="63">
        <f t="shared" si="11"/>
        <v>83.15</v>
      </c>
      <c r="AE12" s="135">
        <v>81.73</v>
      </c>
      <c r="AF12" s="132">
        <v>116</v>
      </c>
      <c r="AG12" s="65">
        <f t="shared" si="12"/>
        <v>104.4</v>
      </c>
    </row>
    <row r="13" spans="1:33" x14ac:dyDescent="0.2">
      <c r="A13" s="21" t="s">
        <v>8</v>
      </c>
      <c r="B13" s="115" t="s">
        <v>16</v>
      </c>
      <c r="C13" s="16">
        <v>1.5</v>
      </c>
      <c r="D13" s="125">
        <v>104.38</v>
      </c>
      <c r="E13" s="116">
        <f t="shared" si="5"/>
        <v>95.69</v>
      </c>
      <c r="F13" s="125">
        <v>87</v>
      </c>
      <c r="G13" s="116">
        <f t="shared" si="6"/>
        <v>78.3</v>
      </c>
      <c r="H13" s="116">
        <f t="shared" si="7"/>
        <v>76.33</v>
      </c>
      <c r="I13" s="116">
        <f t="shared" si="8"/>
        <v>69.599999999999994</v>
      </c>
      <c r="J13" s="125">
        <v>65.650000000000006</v>
      </c>
      <c r="K13" s="116">
        <f t="shared" si="9"/>
        <v>63.48</v>
      </c>
      <c r="L13" s="117">
        <f t="shared" si="10"/>
        <v>62.37</v>
      </c>
      <c r="M13" s="125">
        <v>61.3</v>
      </c>
      <c r="N13" s="128">
        <v>87</v>
      </c>
      <c r="O13" s="65">
        <f t="shared" si="13"/>
        <v>78.3</v>
      </c>
      <c r="Q13" s="2"/>
      <c r="R13" s="2"/>
      <c r="T13" s="21" t="s">
        <v>23</v>
      </c>
      <c r="U13" s="14">
        <v>2.5</v>
      </c>
      <c r="V13" s="132">
        <v>173.96</v>
      </c>
      <c r="W13" s="60">
        <f t="shared" si="0"/>
        <v>159.47999999999999</v>
      </c>
      <c r="X13" s="132">
        <v>145</v>
      </c>
      <c r="Y13" s="60">
        <f t="shared" si="1"/>
        <v>130.5</v>
      </c>
      <c r="Z13" s="60">
        <f t="shared" si="2"/>
        <v>127.21</v>
      </c>
      <c r="AA13" s="60">
        <f t="shared" si="3"/>
        <v>116</v>
      </c>
      <c r="AB13" s="132">
        <v>109.42</v>
      </c>
      <c r="AC13" s="60">
        <f t="shared" si="4"/>
        <v>105.8</v>
      </c>
      <c r="AD13" s="63">
        <f t="shared" si="11"/>
        <v>103.95</v>
      </c>
      <c r="AE13" s="135">
        <v>102.17</v>
      </c>
      <c r="AF13" s="132">
        <v>145</v>
      </c>
      <c r="AG13" s="65">
        <f t="shared" si="12"/>
        <v>130.5</v>
      </c>
    </row>
    <row r="14" spans="1:33" ht="26.25" thickBot="1" x14ac:dyDescent="0.25">
      <c r="A14" s="21" t="s">
        <v>9</v>
      </c>
      <c r="B14" s="115" t="s">
        <v>5</v>
      </c>
      <c r="C14" s="16">
        <v>2</v>
      </c>
      <c r="D14" s="125">
        <v>139.16999999999999</v>
      </c>
      <c r="E14" s="116">
        <f t="shared" si="5"/>
        <v>127.59</v>
      </c>
      <c r="F14" s="125">
        <v>116</v>
      </c>
      <c r="G14" s="116">
        <f t="shared" si="6"/>
        <v>104.4</v>
      </c>
      <c r="H14" s="116">
        <f t="shared" si="7"/>
        <v>101.77</v>
      </c>
      <c r="I14" s="116">
        <f t="shared" si="8"/>
        <v>92.8</v>
      </c>
      <c r="J14" s="125">
        <v>87.53</v>
      </c>
      <c r="K14" s="116">
        <f t="shared" si="9"/>
        <v>84.63</v>
      </c>
      <c r="L14" s="117">
        <f t="shared" si="10"/>
        <v>83.15</v>
      </c>
      <c r="M14" s="125">
        <v>81.73</v>
      </c>
      <c r="N14" s="128">
        <v>116</v>
      </c>
      <c r="O14" s="65">
        <f t="shared" si="13"/>
        <v>104.4</v>
      </c>
      <c r="Q14" s="2"/>
      <c r="R14" s="2"/>
      <c r="T14" s="38" t="str">
        <f>'Drop Down'!E14</f>
        <v>Sonstige vereinbarte Tätigkeit gem. § 12 Abs. 3 Anlage 4f zur AVO</v>
      </c>
      <c r="U14" s="15"/>
      <c r="V14" s="133">
        <v>41.75</v>
      </c>
      <c r="W14" s="61">
        <f t="shared" si="0"/>
        <v>38.28</v>
      </c>
      <c r="X14" s="133">
        <v>34.799999999999997</v>
      </c>
      <c r="Y14" s="61">
        <f t="shared" si="1"/>
        <v>31.32</v>
      </c>
      <c r="Z14" s="61">
        <f t="shared" si="2"/>
        <v>30.53</v>
      </c>
      <c r="AA14" s="61">
        <f t="shared" si="3"/>
        <v>27.84</v>
      </c>
      <c r="AB14" s="133">
        <v>26.26</v>
      </c>
      <c r="AC14" s="61">
        <f t="shared" si="4"/>
        <v>25.39</v>
      </c>
      <c r="AD14" s="72">
        <f t="shared" si="11"/>
        <v>24.95</v>
      </c>
      <c r="AE14" s="133">
        <v>24.52</v>
      </c>
      <c r="AF14" s="133">
        <v>34.799999999999997</v>
      </c>
      <c r="AG14" s="73">
        <f>ROUND(0.9*AF14,2)</f>
        <v>31.32</v>
      </c>
    </row>
    <row r="15" spans="1:33" x14ac:dyDescent="0.2">
      <c r="A15" s="21" t="s">
        <v>9</v>
      </c>
      <c r="B15" s="115" t="s">
        <v>15</v>
      </c>
      <c r="C15" s="16">
        <v>2.5</v>
      </c>
      <c r="D15" s="125">
        <v>173.96</v>
      </c>
      <c r="E15" s="116">
        <f t="shared" si="5"/>
        <v>159.47999999999999</v>
      </c>
      <c r="F15" s="125">
        <v>145</v>
      </c>
      <c r="G15" s="116">
        <f t="shared" si="6"/>
        <v>130.5</v>
      </c>
      <c r="H15" s="116">
        <f t="shared" si="7"/>
        <v>127.21</v>
      </c>
      <c r="I15" s="116">
        <f t="shared" si="8"/>
        <v>116</v>
      </c>
      <c r="J15" s="125">
        <v>109.42</v>
      </c>
      <c r="K15" s="116">
        <f t="shared" si="9"/>
        <v>105.8</v>
      </c>
      <c r="L15" s="117">
        <f t="shared" si="10"/>
        <v>103.95</v>
      </c>
      <c r="M15" s="125">
        <v>102.17</v>
      </c>
      <c r="N15" s="128">
        <v>145</v>
      </c>
      <c r="O15" s="65">
        <f t="shared" si="13"/>
        <v>130.5</v>
      </c>
      <c r="Q15" s="2"/>
      <c r="R15" s="2"/>
    </row>
    <row r="16" spans="1:33" x14ac:dyDescent="0.2">
      <c r="A16" s="21" t="s">
        <v>9</v>
      </c>
      <c r="B16" s="115" t="s">
        <v>16</v>
      </c>
      <c r="C16" s="16">
        <v>2.5</v>
      </c>
      <c r="D16" s="125">
        <v>173.96</v>
      </c>
      <c r="E16" s="116">
        <f t="shared" si="5"/>
        <v>159.47999999999999</v>
      </c>
      <c r="F16" s="125">
        <v>145</v>
      </c>
      <c r="G16" s="116">
        <f t="shared" si="6"/>
        <v>130.5</v>
      </c>
      <c r="H16" s="116">
        <f t="shared" si="7"/>
        <v>127.21</v>
      </c>
      <c r="I16" s="116">
        <f t="shared" si="8"/>
        <v>116</v>
      </c>
      <c r="J16" s="125">
        <v>109.42</v>
      </c>
      <c r="K16" s="116">
        <f t="shared" si="9"/>
        <v>105.8</v>
      </c>
      <c r="L16" s="117">
        <f t="shared" si="10"/>
        <v>103.95</v>
      </c>
      <c r="M16" s="125">
        <v>102.17</v>
      </c>
      <c r="N16" s="128">
        <v>145</v>
      </c>
      <c r="O16" s="65">
        <f t="shared" si="13"/>
        <v>130.5</v>
      </c>
      <c r="P16" s="2"/>
      <c r="Q16" s="2"/>
      <c r="R16" s="2"/>
    </row>
    <row r="17" spans="1:18" x14ac:dyDescent="0.2">
      <c r="A17" s="21" t="s">
        <v>10</v>
      </c>
      <c r="B17" s="115" t="s">
        <v>5</v>
      </c>
      <c r="C17" s="16">
        <v>1</v>
      </c>
      <c r="D17" s="125">
        <v>69.58</v>
      </c>
      <c r="E17" s="116">
        <f t="shared" si="5"/>
        <v>63.79</v>
      </c>
      <c r="F17" s="125">
        <v>58</v>
      </c>
      <c r="G17" s="116">
        <f t="shared" si="6"/>
        <v>52.2</v>
      </c>
      <c r="H17" s="116">
        <f t="shared" si="7"/>
        <v>50.89</v>
      </c>
      <c r="I17" s="116">
        <f t="shared" si="8"/>
        <v>46.4</v>
      </c>
      <c r="J17" s="125">
        <v>43.77</v>
      </c>
      <c r="K17" s="116">
        <f t="shared" si="9"/>
        <v>42.32</v>
      </c>
      <c r="L17" s="117">
        <f t="shared" si="10"/>
        <v>41.58</v>
      </c>
      <c r="M17" s="125">
        <v>40.869999999999997</v>
      </c>
      <c r="N17" s="128">
        <v>58</v>
      </c>
      <c r="O17" s="65">
        <f t="shared" si="13"/>
        <v>52.2</v>
      </c>
      <c r="P17" s="2"/>
      <c r="Q17" s="2"/>
      <c r="R17" s="2"/>
    </row>
    <row r="18" spans="1:18" x14ac:dyDescent="0.2">
      <c r="A18" s="21" t="s">
        <v>10</v>
      </c>
      <c r="B18" s="115" t="s">
        <v>15</v>
      </c>
      <c r="C18" s="16">
        <v>1.5</v>
      </c>
      <c r="D18" s="125">
        <v>104.38</v>
      </c>
      <c r="E18" s="116">
        <f t="shared" si="5"/>
        <v>95.69</v>
      </c>
      <c r="F18" s="125">
        <v>87</v>
      </c>
      <c r="G18" s="116">
        <f t="shared" si="6"/>
        <v>78.3</v>
      </c>
      <c r="H18" s="116">
        <f t="shared" si="7"/>
        <v>76.33</v>
      </c>
      <c r="I18" s="116">
        <f t="shared" si="8"/>
        <v>69.599999999999994</v>
      </c>
      <c r="J18" s="125">
        <v>65.650000000000006</v>
      </c>
      <c r="K18" s="116">
        <f t="shared" si="9"/>
        <v>63.48</v>
      </c>
      <c r="L18" s="117">
        <f t="shared" si="10"/>
        <v>62.37</v>
      </c>
      <c r="M18" s="125">
        <v>61.3</v>
      </c>
      <c r="N18" s="128">
        <v>87</v>
      </c>
      <c r="O18" s="65">
        <f t="shared" si="13"/>
        <v>78.3</v>
      </c>
    </row>
    <row r="19" spans="1:18" x14ac:dyDescent="0.2">
      <c r="A19" s="21" t="s">
        <v>10</v>
      </c>
      <c r="B19" s="115" t="s">
        <v>16</v>
      </c>
      <c r="C19" s="16">
        <v>1.5</v>
      </c>
      <c r="D19" s="125">
        <v>104.38</v>
      </c>
      <c r="E19" s="116">
        <f t="shared" si="5"/>
        <v>95.69</v>
      </c>
      <c r="F19" s="125">
        <v>87</v>
      </c>
      <c r="G19" s="116">
        <f t="shared" si="6"/>
        <v>78.3</v>
      </c>
      <c r="H19" s="116">
        <f t="shared" si="7"/>
        <v>76.33</v>
      </c>
      <c r="I19" s="116">
        <f t="shared" si="8"/>
        <v>69.599999999999994</v>
      </c>
      <c r="J19" s="125">
        <v>65.650000000000006</v>
      </c>
      <c r="K19" s="116">
        <f t="shared" si="9"/>
        <v>63.48</v>
      </c>
      <c r="L19" s="117">
        <f t="shared" si="10"/>
        <v>62.37</v>
      </c>
      <c r="M19" s="125">
        <v>61.3</v>
      </c>
      <c r="N19" s="128">
        <v>87</v>
      </c>
      <c r="O19" s="65">
        <f t="shared" si="13"/>
        <v>78.3</v>
      </c>
    </row>
    <row r="20" spans="1:18" x14ac:dyDescent="0.2">
      <c r="A20" s="21" t="s">
        <v>39</v>
      </c>
      <c r="B20" s="115" t="s">
        <v>5</v>
      </c>
      <c r="C20" s="16">
        <v>1.5</v>
      </c>
      <c r="D20" s="125">
        <v>104.38</v>
      </c>
      <c r="E20" s="116">
        <f t="shared" si="5"/>
        <v>95.69</v>
      </c>
      <c r="F20" s="125">
        <v>87</v>
      </c>
      <c r="G20" s="116">
        <f t="shared" si="6"/>
        <v>78.3</v>
      </c>
      <c r="H20" s="116">
        <f t="shared" si="7"/>
        <v>76.33</v>
      </c>
      <c r="I20" s="116">
        <f t="shared" si="8"/>
        <v>69.599999999999994</v>
      </c>
      <c r="J20" s="125">
        <v>65.650000000000006</v>
      </c>
      <c r="K20" s="116">
        <f t="shared" si="9"/>
        <v>63.48</v>
      </c>
      <c r="L20" s="117">
        <f t="shared" si="10"/>
        <v>62.37</v>
      </c>
      <c r="M20" s="125">
        <v>61.3</v>
      </c>
      <c r="N20" s="128">
        <v>87</v>
      </c>
      <c r="O20" s="65">
        <f t="shared" si="13"/>
        <v>78.3</v>
      </c>
    </row>
    <row r="21" spans="1:18" x14ac:dyDescent="0.2">
      <c r="A21" s="21" t="s">
        <v>39</v>
      </c>
      <c r="B21" s="115" t="s">
        <v>15</v>
      </c>
      <c r="C21" s="16">
        <v>2</v>
      </c>
      <c r="D21" s="125">
        <v>139.16999999999999</v>
      </c>
      <c r="E21" s="116">
        <f t="shared" si="5"/>
        <v>127.59</v>
      </c>
      <c r="F21" s="125">
        <v>116</v>
      </c>
      <c r="G21" s="116">
        <f t="shared" si="6"/>
        <v>104.4</v>
      </c>
      <c r="H21" s="116">
        <f t="shared" si="7"/>
        <v>101.77</v>
      </c>
      <c r="I21" s="116">
        <f t="shared" si="8"/>
        <v>92.8</v>
      </c>
      <c r="J21" s="125">
        <v>87.53</v>
      </c>
      <c r="K21" s="116">
        <f t="shared" si="9"/>
        <v>84.63</v>
      </c>
      <c r="L21" s="117">
        <f t="shared" si="10"/>
        <v>83.15</v>
      </c>
      <c r="M21" s="125">
        <v>81.73</v>
      </c>
      <c r="N21" s="128">
        <v>116</v>
      </c>
      <c r="O21" s="65">
        <f t="shared" si="13"/>
        <v>104.4</v>
      </c>
    </row>
    <row r="22" spans="1:18" x14ac:dyDescent="0.2">
      <c r="A22" s="21" t="s">
        <v>39</v>
      </c>
      <c r="B22" s="115" t="s">
        <v>16</v>
      </c>
      <c r="C22" s="16">
        <v>2</v>
      </c>
      <c r="D22" s="125">
        <v>139.16999999999999</v>
      </c>
      <c r="E22" s="116">
        <f t="shared" si="5"/>
        <v>127.59</v>
      </c>
      <c r="F22" s="125">
        <v>116</v>
      </c>
      <c r="G22" s="116">
        <f t="shared" si="6"/>
        <v>104.4</v>
      </c>
      <c r="H22" s="116">
        <f t="shared" si="7"/>
        <v>101.77</v>
      </c>
      <c r="I22" s="116">
        <f t="shared" si="8"/>
        <v>92.8</v>
      </c>
      <c r="J22" s="125">
        <v>87.53</v>
      </c>
      <c r="K22" s="116">
        <f t="shared" si="9"/>
        <v>84.63</v>
      </c>
      <c r="L22" s="117">
        <f t="shared" si="10"/>
        <v>83.15</v>
      </c>
      <c r="M22" s="125">
        <v>81.73</v>
      </c>
      <c r="N22" s="128">
        <v>116</v>
      </c>
      <c r="O22" s="65">
        <f t="shared" si="13"/>
        <v>104.4</v>
      </c>
    </row>
    <row r="23" spans="1:18" x14ac:dyDescent="0.2">
      <c r="A23" s="21" t="s">
        <v>17</v>
      </c>
      <c r="B23" s="115" t="s">
        <v>5</v>
      </c>
      <c r="C23" s="16">
        <v>1.5</v>
      </c>
      <c r="D23" s="125">
        <v>104.38</v>
      </c>
      <c r="E23" s="116">
        <f t="shared" si="5"/>
        <v>95.69</v>
      </c>
      <c r="F23" s="125">
        <v>87</v>
      </c>
      <c r="G23" s="116">
        <f t="shared" si="6"/>
        <v>78.3</v>
      </c>
      <c r="H23" s="116">
        <f t="shared" si="7"/>
        <v>76.33</v>
      </c>
      <c r="I23" s="116">
        <f t="shared" si="8"/>
        <v>69.599999999999994</v>
      </c>
      <c r="J23" s="125">
        <v>65.650000000000006</v>
      </c>
      <c r="K23" s="116">
        <f t="shared" si="9"/>
        <v>63.48</v>
      </c>
      <c r="L23" s="117">
        <f t="shared" si="10"/>
        <v>62.37</v>
      </c>
      <c r="M23" s="125">
        <v>61.3</v>
      </c>
      <c r="N23" s="128">
        <v>87</v>
      </c>
      <c r="O23" s="65">
        <f t="shared" si="13"/>
        <v>78.3</v>
      </c>
    </row>
    <row r="24" spans="1:18" x14ac:dyDescent="0.2">
      <c r="A24" s="21" t="s">
        <v>17</v>
      </c>
      <c r="B24" s="115" t="s">
        <v>15</v>
      </c>
      <c r="C24" s="16">
        <v>2</v>
      </c>
      <c r="D24" s="125">
        <v>139.16999999999999</v>
      </c>
      <c r="E24" s="116">
        <f t="shared" si="5"/>
        <v>127.59</v>
      </c>
      <c r="F24" s="125">
        <v>116</v>
      </c>
      <c r="G24" s="116">
        <f t="shared" si="6"/>
        <v>104.4</v>
      </c>
      <c r="H24" s="116">
        <f t="shared" si="7"/>
        <v>101.77</v>
      </c>
      <c r="I24" s="116">
        <f t="shared" si="8"/>
        <v>92.8</v>
      </c>
      <c r="J24" s="125">
        <v>87.53</v>
      </c>
      <c r="K24" s="116">
        <f t="shared" si="9"/>
        <v>84.63</v>
      </c>
      <c r="L24" s="117">
        <f t="shared" si="10"/>
        <v>83.15</v>
      </c>
      <c r="M24" s="125">
        <v>81.73</v>
      </c>
      <c r="N24" s="128">
        <v>116</v>
      </c>
      <c r="O24" s="65">
        <f t="shared" si="13"/>
        <v>104.4</v>
      </c>
    </row>
    <row r="25" spans="1:18" x14ac:dyDescent="0.2">
      <c r="A25" s="21" t="s">
        <v>17</v>
      </c>
      <c r="B25" s="115" t="s">
        <v>16</v>
      </c>
      <c r="C25" s="16">
        <v>2</v>
      </c>
      <c r="D25" s="125">
        <v>139.16999999999999</v>
      </c>
      <c r="E25" s="116">
        <f t="shared" si="5"/>
        <v>127.59</v>
      </c>
      <c r="F25" s="125">
        <v>116</v>
      </c>
      <c r="G25" s="116">
        <f t="shared" si="6"/>
        <v>104.4</v>
      </c>
      <c r="H25" s="116">
        <f t="shared" si="7"/>
        <v>101.77</v>
      </c>
      <c r="I25" s="116">
        <f t="shared" si="8"/>
        <v>92.8</v>
      </c>
      <c r="J25" s="125">
        <v>87.53</v>
      </c>
      <c r="K25" s="116">
        <f t="shared" si="9"/>
        <v>84.63</v>
      </c>
      <c r="L25" s="117">
        <f t="shared" si="10"/>
        <v>83.15</v>
      </c>
      <c r="M25" s="125">
        <v>81.73</v>
      </c>
      <c r="N25" s="128">
        <v>116</v>
      </c>
      <c r="O25" s="65">
        <f t="shared" si="13"/>
        <v>104.4</v>
      </c>
    </row>
    <row r="26" spans="1:18" x14ac:dyDescent="0.2">
      <c r="A26" s="21" t="s">
        <v>18</v>
      </c>
      <c r="B26" s="115" t="s">
        <v>5</v>
      </c>
      <c r="C26" s="16">
        <v>2</v>
      </c>
      <c r="D26" s="125">
        <v>139.16999999999999</v>
      </c>
      <c r="E26" s="116">
        <f t="shared" si="5"/>
        <v>127.59</v>
      </c>
      <c r="F26" s="125">
        <v>116</v>
      </c>
      <c r="G26" s="116">
        <f t="shared" si="6"/>
        <v>104.4</v>
      </c>
      <c r="H26" s="116">
        <f t="shared" si="7"/>
        <v>101.77</v>
      </c>
      <c r="I26" s="116">
        <f t="shared" si="8"/>
        <v>92.8</v>
      </c>
      <c r="J26" s="125">
        <v>87.53</v>
      </c>
      <c r="K26" s="116">
        <f t="shared" si="9"/>
        <v>84.63</v>
      </c>
      <c r="L26" s="117">
        <f t="shared" si="10"/>
        <v>83.15</v>
      </c>
      <c r="M26" s="125">
        <v>81.73</v>
      </c>
      <c r="N26" s="128">
        <v>116</v>
      </c>
      <c r="O26" s="65">
        <f t="shared" si="13"/>
        <v>104.4</v>
      </c>
    </row>
    <row r="27" spans="1:18" x14ac:dyDescent="0.2">
      <c r="A27" s="21" t="s">
        <v>18</v>
      </c>
      <c r="B27" s="115" t="s">
        <v>15</v>
      </c>
      <c r="C27" s="16">
        <v>2.5</v>
      </c>
      <c r="D27" s="125">
        <v>173.96</v>
      </c>
      <c r="E27" s="116">
        <f t="shared" si="5"/>
        <v>159.47999999999999</v>
      </c>
      <c r="F27" s="125">
        <v>145</v>
      </c>
      <c r="G27" s="116">
        <f t="shared" si="6"/>
        <v>130.5</v>
      </c>
      <c r="H27" s="116">
        <f t="shared" si="7"/>
        <v>127.21</v>
      </c>
      <c r="I27" s="116">
        <f t="shared" si="8"/>
        <v>116</v>
      </c>
      <c r="J27" s="125">
        <v>109.42</v>
      </c>
      <c r="K27" s="116">
        <f t="shared" si="9"/>
        <v>105.8</v>
      </c>
      <c r="L27" s="117">
        <f t="shared" si="10"/>
        <v>103.95</v>
      </c>
      <c r="M27" s="125">
        <v>102.17</v>
      </c>
      <c r="N27" s="128">
        <v>145</v>
      </c>
      <c r="O27" s="65">
        <f t="shared" si="13"/>
        <v>130.5</v>
      </c>
    </row>
    <row r="28" spans="1:18" x14ac:dyDescent="0.2">
      <c r="A28" s="21" t="s">
        <v>18</v>
      </c>
      <c r="B28" s="115" t="s">
        <v>16</v>
      </c>
      <c r="C28" s="16">
        <v>2.5</v>
      </c>
      <c r="D28" s="125">
        <v>173.96</v>
      </c>
      <c r="E28" s="116">
        <f t="shared" si="5"/>
        <v>159.47999999999999</v>
      </c>
      <c r="F28" s="125">
        <v>145</v>
      </c>
      <c r="G28" s="116">
        <f t="shared" si="6"/>
        <v>130.5</v>
      </c>
      <c r="H28" s="116">
        <f t="shared" si="7"/>
        <v>127.21</v>
      </c>
      <c r="I28" s="116">
        <f t="shared" si="8"/>
        <v>116</v>
      </c>
      <c r="J28" s="125">
        <v>109.42</v>
      </c>
      <c r="K28" s="116">
        <f t="shared" si="9"/>
        <v>105.8</v>
      </c>
      <c r="L28" s="117">
        <f t="shared" si="10"/>
        <v>103.95</v>
      </c>
      <c r="M28" s="125">
        <v>102.17</v>
      </c>
      <c r="N28" s="128">
        <v>145</v>
      </c>
      <c r="O28" s="65">
        <f t="shared" si="13"/>
        <v>130.5</v>
      </c>
    </row>
    <row r="29" spans="1:18" x14ac:dyDescent="0.2">
      <c r="A29" s="21" t="s">
        <v>19</v>
      </c>
      <c r="B29" s="115" t="s">
        <v>5</v>
      </c>
      <c r="C29" s="16">
        <v>1</v>
      </c>
      <c r="D29" s="125">
        <v>69.58</v>
      </c>
      <c r="E29" s="116">
        <f t="shared" si="5"/>
        <v>63.79</v>
      </c>
      <c r="F29" s="125">
        <v>58</v>
      </c>
      <c r="G29" s="116">
        <f t="shared" si="6"/>
        <v>52.2</v>
      </c>
      <c r="H29" s="116">
        <f t="shared" si="7"/>
        <v>50.89</v>
      </c>
      <c r="I29" s="116">
        <f t="shared" si="8"/>
        <v>46.4</v>
      </c>
      <c r="J29" s="125">
        <v>43.77</v>
      </c>
      <c r="K29" s="116">
        <f t="shared" si="9"/>
        <v>42.32</v>
      </c>
      <c r="L29" s="117">
        <f t="shared" si="10"/>
        <v>41.58</v>
      </c>
      <c r="M29" s="125">
        <v>40.869999999999997</v>
      </c>
      <c r="N29" s="128">
        <v>58</v>
      </c>
      <c r="O29" s="65">
        <f t="shared" si="13"/>
        <v>52.2</v>
      </c>
    </row>
    <row r="30" spans="1:18" x14ac:dyDescent="0.2">
      <c r="A30" s="21" t="s">
        <v>19</v>
      </c>
      <c r="B30" s="115" t="s">
        <v>15</v>
      </c>
      <c r="C30" s="16">
        <v>1.5</v>
      </c>
      <c r="D30" s="125">
        <v>104.38</v>
      </c>
      <c r="E30" s="116">
        <f t="shared" si="5"/>
        <v>95.69</v>
      </c>
      <c r="F30" s="125">
        <v>87</v>
      </c>
      <c r="G30" s="116">
        <f t="shared" si="6"/>
        <v>78.3</v>
      </c>
      <c r="H30" s="116">
        <f t="shared" si="7"/>
        <v>76.33</v>
      </c>
      <c r="I30" s="116">
        <f t="shared" si="8"/>
        <v>69.599999999999994</v>
      </c>
      <c r="J30" s="125">
        <v>65.650000000000006</v>
      </c>
      <c r="K30" s="116">
        <f t="shared" si="9"/>
        <v>63.48</v>
      </c>
      <c r="L30" s="117">
        <f t="shared" si="10"/>
        <v>62.37</v>
      </c>
      <c r="M30" s="125">
        <v>61.3</v>
      </c>
      <c r="N30" s="128">
        <v>87</v>
      </c>
      <c r="O30" s="65">
        <f t="shared" si="13"/>
        <v>78.3</v>
      </c>
    </row>
    <row r="31" spans="1:18" x14ac:dyDescent="0.2">
      <c r="A31" s="21" t="s">
        <v>19</v>
      </c>
      <c r="B31" s="115" t="s">
        <v>16</v>
      </c>
      <c r="C31" s="16">
        <v>1.5</v>
      </c>
      <c r="D31" s="125">
        <v>104.38</v>
      </c>
      <c r="E31" s="116">
        <f t="shared" si="5"/>
        <v>95.69</v>
      </c>
      <c r="F31" s="125">
        <v>87</v>
      </c>
      <c r="G31" s="116">
        <f t="shared" si="6"/>
        <v>78.3</v>
      </c>
      <c r="H31" s="116">
        <f t="shared" si="7"/>
        <v>76.33</v>
      </c>
      <c r="I31" s="116">
        <f t="shared" si="8"/>
        <v>69.599999999999994</v>
      </c>
      <c r="J31" s="125">
        <v>65.650000000000006</v>
      </c>
      <c r="K31" s="116">
        <f t="shared" si="9"/>
        <v>63.48</v>
      </c>
      <c r="L31" s="117">
        <f t="shared" si="10"/>
        <v>62.37</v>
      </c>
      <c r="M31" s="125">
        <v>61.3</v>
      </c>
      <c r="N31" s="128">
        <v>87</v>
      </c>
      <c r="O31" s="65">
        <f t="shared" si="13"/>
        <v>78.3</v>
      </c>
    </row>
    <row r="32" spans="1:18" x14ac:dyDescent="0.2">
      <c r="A32" s="21" t="s">
        <v>20</v>
      </c>
      <c r="B32" s="115" t="s">
        <v>5</v>
      </c>
      <c r="C32" s="16">
        <v>1</v>
      </c>
      <c r="D32" s="125">
        <v>69.58</v>
      </c>
      <c r="E32" s="116">
        <f t="shared" si="5"/>
        <v>63.79</v>
      </c>
      <c r="F32" s="125">
        <v>58</v>
      </c>
      <c r="G32" s="116">
        <f t="shared" si="6"/>
        <v>52.2</v>
      </c>
      <c r="H32" s="116">
        <f t="shared" si="7"/>
        <v>50.89</v>
      </c>
      <c r="I32" s="116">
        <f t="shared" si="8"/>
        <v>46.4</v>
      </c>
      <c r="J32" s="125">
        <v>43.77</v>
      </c>
      <c r="K32" s="116">
        <f t="shared" si="9"/>
        <v>42.32</v>
      </c>
      <c r="L32" s="117">
        <f t="shared" si="10"/>
        <v>41.58</v>
      </c>
      <c r="M32" s="125">
        <v>40.869999999999997</v>
      </c>
      <c r="N32" s="128">
        <v>58</v>
      </c>
      <c r="O32" s="65">
        <f t="shared" si="13"/>
        <v>52.2</v>
      </c>
    </row>
    <row r="33" spans="1:15" x14ac:dyDescent="0.2">
      <c r="A33" s="21" t="s">
        <v>20</v>
      </c>
      <c r="B33" s="115" t="s">
        <v>15</v>
      </c>
      <c r="C33" s="16">
        <v>1.5</v>
      </c>
      <c r="D33" s="125">
        <v>104.38</v>
      </c>
      <c r="E33" s="116">
        <f t="shared" si="5"/>
        <v>95.69</v>
      </c>
      <c r="F33" s="125">
        <v>87</v>
      </c>
      <c r="G33" s="116">
        <f t="shared" si="6"/>
        <v>78.3</v>
      </c>
      <c r="H33" s="116">
        <f t="shared" si="7"/>
        <v>76.33</v>
      </c>
      <c r="I33" s="116">
        <f t="shared" si="8"/>
        <v>69.599999999999994</v>
      </c>
      <c r="J33" s="125">
        <v>65.650000000000006</v>
      </c>
      <c r="K33" s="116">
        <f t="shared" si="9"/>
        <v>63.48</v>
      </c>
      <c r="L33" s="117">
        <f t="shared" si="10"/>
        <v>62.37</v>
      </c>
      <c r="M33" s="125">
        <v>61.3</v>
      </c>
      <c r="N33" s="128">
        <v>87</v>
      </c>
      <c r="O33" s="65">
        <f t="shared" si="13"/>
        <v>78.3</v>
      </c>
    </row>
    <row r="34" spans="1:15" x14ac:dyDescent="0.2">
      <c r="A34" s="21" t="s">
        <v>20</v>
      </c>
      <c r="B34" s="115" t="s">
        <v>16</v>
      </c>
      <c r="C34" s="16">
        <v>1.5</v>
      </c>
      <c r="D34" s="125">
        <v>104.38</v>
      </c>
      <c r="E34" s="116">
        <f t="shared" si="5"/>
        <v>95.69</v>
      </c>
      <c r="F34" s="125">
        <v>87</v>
      </c>
      <c r="G34" s="116">
        <f t="shared" si="6"/>
        <v>78.3</v>
      </c>
      <c r="H34" s="116">
        <f t="shared" si="7"/>
        <v>76.33</v>
      </c>
      <c r="I34" s="116">
        <f t="shared" si="8"/>
        <v>69.599999999999994</v>
      </c>
      <c r="J34" s="125">
        <v>65.650000000000006</v>
      </c>
      <c r="K34" s="116">
        <f t="shared" si="9"/>
        <v>63.48</v>
      </c>
      <c r="L34" s="117">
        <f t="shared" si="10"/>
        <v>62.37</v>
      </c>
      <c r="M34" s="125">
        <v>61.3</v>
      </c>
      <c r="N34" s="128">
        <v>87</v>
      </c>
      <c r="O34" s="65">
        <f t="shared" si="13"/>
        <v>78.3</v>
      </c>
    </row>
    <row r="35" spans="1:15" ht="25.5" x14ac:dyDescent="0.2">
      <c r="A35" s="21" t="s">
        <v>79</v>
      </c>
      <c r="B35" s="115" t="s">
        <v>5</v>
      </c>
      <c r="C35" s="16">
        <v>1</v>
      </c>
      <c r="D35" s="125">
        <v>69.58</v>
      </c>
      <c r="E35" s="116">
        <f t="shared" si="5"/>
        <v>63.79</v>
      </c>
      <c r="F35" s="125">
        <v>58</v>
      </c>
      <c r="G35" s="116">
        <f t="shared" si="6"/>
        <v>52.2</v>
      </c>
      <c r="H35" s="116">
        <f t="shared" si="7"/>
        <v>50.89</v>
      </c>
      <c r="I35" s="116">
        <f t="shared" si="8"/>
        <v>46.4</v>
      </c>
      <c r="J35" s="125">
        <v>43.77</v>
      </c>
      <c r="K35" s="116">
        <f t="shared" si="9"/>
        <v>42.32</v>
      </c>
      <c r="L35" s="117">
        <f t="shared" si="10"/>
        <v>41.58</v>
      </c>
      <c r="M35" s="125">
        <v>40.869999999999997</v>
      </c>
      <c r="N35" s="128">
        <v>58</v>
      </c>
      <c r="O35" s="65">
        <f t="shared" si="13"/>
        <v>52.2</v>
      </c>
    </row>
    <row r="36" spans="1:15" ht="25.5" x14ac:dyDescent="0.2">
      <c r="A36" s="21" t="s">
        <v>79</v>
      </c>
      <c r="B36" s="115" t="s">
        <v>15</v>
      </c>
      <c r="C36" s="16">
        <v>1.5</v>
      </c>
      <c r="D36" s="125">
        <v>104.38</v>
      </c>
      <c r="E36" s="116">
        <f t="shared" si="5"/>
        <v>95.69</v>
      </c>
      <c r="F36" s="125">
        <v>87</v>
      </c>
      <c r="G36" s="116">
        <f t="shared" si="6"/>
        <v>78.3</v>
      </c>
      <c r="H36" s="116">
        <f t="shared" si="7"/>
        <v>76.33</v>
      </c>
      <c r="I36" s="116">
        <f t="shared" si="8"/>
        <v>69.599999999999994</v>
      </c>
      <c r="J36" s="125">
        <v>65.650000000000006</v>
      </c>
      <c r="K36" s="116">
        <f t="shared" si="9"/>
        <v>63.48</v>
      </c>
      <c r="L36" s="117">
        <f t="shared" si="10"/>
        <v>62.37</v>
      </c>
      <c r="M36" s="125">
        <v>61.3</v>
      </c>
      <c r="N36" s="128">
        <v>87</v>
      </c>
      <c r="O36" s="65">
        <f t="shared" si="13"/>
        <v>78.3</v>
      </c>
    </row>
    <row r="37" spans="1:15" ht="25.5" x14ac:dyDescent="0.2">
      <c r="A37" s="21" t="s">
        <v>79</v>
      </c>
      <c r="B37" s="115" t="s">
        <v>16</v>
      </c>
      <c r="C37" s="16">
        <v>1.5</v>
      </c>
      <c r="D37" s="125">
        <v>104.38</v>
      </c>
      <c r="E37" s="116">
        <f t="shared" si="5"/>
        <v>95.69</v>
      </c>
      <c r="F37" s="125">
        <v>87</v>
      </c>
      <c r="G37" s="116">
        <f t="shared" si="6"/>
        <v>78.3</v>
      </c>
      <c r="H37" s="116">
        <f t="shared" si="7"/>
        <v>76.33</v>
      </c>
      <c r="I37" s="116">
        <f t="shared" si="8"/>
        <v>69.599999999999994</v>
      </c>
      <c r="J37" s="125">
        <v>65.650000000000006</v>
      </c>
      <c r="K37" s="116">
        <f t="shared" si="9"/>
        <v>63.48</v>
      </c>
      <c r="L37" s="117">
        <f t="shared" si="10"/>
        <v>62.37</v>
      </c>
      <c r="M37" s="125">
        <v>61.3</v>
      </c>
      <c r="N37" s="128">
        <v>87</v>
      </c>
      <c r="O37" s="65">
        <f t="shared" si="13"/>
        <v>78.3</v>
      </c>
    </row>
    <row r="38" spans="1:15" x14ac:dyDescent="0.2">
      <c r="A38" s="21" t="s">
        <v>69</v>
      </c>
      <c r="B38" s="115" t="s">
        <v>5</v>
      </c>
      <c r="C38" s="16">
        <v>0.5</v>
      </c>
      <c r="D38" s="125">
        <v>34.79</v>
      </c>
      <c r="E38" s="116">
        <f t="shared" si="5"/>
        <v>31.9</v>
      </c>
      <c r="F38" s="125">
        <v>29</v>
      </c>
      <c r="G38" s="116">
        <f t="shared" si="6"/>
        <v>26.1</v>
      </c>
      <c r="H38" s="116">
        <f t="shared" si="7"/>
        <v>25.44</v>
      </c>
      <c r="I38" s="116">
        <f t="shared" si="8"/>
        <v>23.2</v>
      </c>
      <c r="J38" s="125">
        <v>21.88</v>
      </c>
      <c r="K38" s="116">
        <f t="shared" si="9"/>
        <v>21.16</v>
      </c>
      <c r="L38" s="117">
        <f t="shared" si="10"/>
        <v>20.79</v>
      </c>
      <c r="M38" s="125">
        <v>20.43</v>
      </c>
      <c r="N38" s="128">
        <v>29</v>
      </c>
      <c r="O38" s="65">
        <f>ROUND(0.9*N38,2)</f>
        <v>26.1</v>
      </c>
    </row>
    <row r="39" spans="1:15" x14ac:dyDescent="0.2">
      <c r="A39" s="21" t="s">
        <v>69</v>
      </c>
      <c r="B39" s="115" t="s">
        <v>15</v>
      </c>
      <c r="C39" s="16">
        <v>1</v>
      </c>
      <c r="D39" s="125">
        <v>69.58</v>
      </c>
      <c r="E39" s="116">
        <f t="shared" si="5"/>
        <v>63.79</v>
      </c>
      <c r="F39" s="125">
        <v>58</v>
      </c>
      <c r="G39" s="116">
        <f t="shared" si="6"/>
        <v>52.2</v>
      </c>
      <c r="H39" s="116">
        <f t="shared" si="7"/>
        <v>50.89</v>
      </c>
      <c r="I39" s="116">
        <f t="shared" si="8"/>
        <v>46.4</v>
      </c>
      <c r="J39" s="125">
        <v>43.77</v>
      </c>
      <c r="K39" s="116">
        <f t="shared" si="9"/>
        <v>42.32</v>
      </c>
      <c r="L39" s="117">
        <f t="shared" si="10"/>
        <v>41.58</v>
      </c>
      <c r="M39" s="125">
        <v>40.869999999999997</v>
      </c>
      <c r="N39" s="128">
        <v>58</v>
      </c>
      <c r="O39" s="65">
        <f t="shared" si="13"/>
        <v>52.2</v>
      </c>
    </row>
    <row r="40" spans="1:15" x14ac:dyDescent="0.2">
      <c r="A40" s="21" t="s">
        <v>69</v>
      </c>
      <c r="B40" s="115" t="s">
        <v>16</v>
      </c>
      <c r="C40" s="16">
        <v>1</v>
      </c>
      <c r="D40" s="125">
        <v>69.58</v>
      </c>
      <c r="E40" s="116">
        <f t="shared" si="5"/>
        <v>63.79</v>
      </c>
      <c r="F40" s="125">
        <v>58</v>
      </c>
      <c r="G40" s="116">
        <f t="shared" si="6"/>
        <v>52.2</v>
      </c>
      <c r="H40" s="116">
        <f t="shared" si="7"/>
        <v>50.89</v>
      </c>
      <c r="I40" s="116">
        <f t="shared" si="8"/>
        <v>46.4</v>
      </c>
      <c r="J40" s="125">
        <v>43.77</v>
      </c>
      <c r="K40" s="116">
        <f t="shared" si="9"/>
        <v>42.32</v>
      </c>
      <c r="L40" s="117">
        <f t="shared" si="10"/>
        <v>41.58</v>
      </c>
      <c r="M40" s="125">
        <v>40.869999999999997</v>
      </c>
      <c r="N40" s="128">
        <v>58</v>
      </c>
      <c r="O40" s="65">
        <f t="shared" si="13"/>
        <v>52.2</v>
      </c>
    </row>
    <row r="41" spans="1:15" x14ac:dyDescent="0.2">
      <c r="A41" s="21" t="s">
        <v>70</v>
      </c>
      <c r="B41" s="115" t="s">
        <v>5</v>
      </c>
      <c r="C41" s="16">
        <v>1</v>
      </c>
      <c r="D41" s="125">
        <v>69.58</v>
      </c>
      <c r="E41" s="116">
        <f t="shared" si="5"/>
        <v>63.79</v>
      </c>
      <c r="F41" s="125">
        <v>58</v>
      </c>
      <c r="G41" s="116">
        <f t="shared" si="6"/>
        <v>52.2</v>
      </c>
      <c r="H41" s="116">
        <f t="shared" si="7"/>
        <v>50.89</v>
      </c>
      <c r="I41" s="116">
        <f t="shared" si="8"/>
        <v>46.4</v>
      </c>
      <c r="J41" s="125">
        <v>43.77</v>
      </c>
      <c r="K41" s="116">
        <f t="shared" si="9"/>
        <v>42.32</v>
      </c>
      <c r="L41" s="117">
        <f t="shared" si="10"/>
        <v>41.58</v>
      </c>
      <c r="M41" s="125">
        <v>40.869999999999997</v>
      </c>
      <c r="N41" s="128">
        <v>58</v>
      </c>
      <c r="O41" s="65">
        <f t="shared" si="13"/>
        <v>52.2</v>
      </c>
    </row>
    <row r="42" spans="1:15" x14ac:dyDescent="0.2">
      <c r="A42" s="21" t="s">
        <v>70</v>
      </c>
      <c r="B42" s="115" t="s">
        <v>15</v>
      </c>
      <c r="C42" s="16">
        <v>1.5</v>
      </c>
      <c r="D42" s="125">
        <v>104.38</v>
      </c>
      <c r="E42" s="116">
        <f t="shared" si="5"/>
        <v>95.69</v>
      </c>
      <c r="F42" s="125">
        <v>87</v>
      </c>
      <c r="G42" s="116">
        <f t="shared" si="6"/>
        <v>78.3</v>
      </c>
      <c r="H42" s="116">
        <f t="shared" si="7"/>
        <v>76.33</v>
      </c>
      <c r="I42" s="116">
        <f t="shared" si="8"/>
        <v>69.599999999999994</v>
      </c>
      <c r="J42" s="125">
        <v>65.650000000000006</v>
      </c>
      <c r="K42" s="116">
        <f t="shared" si="9"/>
        <v>63.48</v>
      </c>
      <c r="L42" s="117">
        <f t="shared" si="10"/>
        <v>62.37</v>
      </c>
      <c r="M42" s="125">
        <v>61.3</v>
      </c>
      <c r="N42" s="128">
        <v>87</v>
      </c>
      <c r="O42" s="65">
        <f t="shared" si="13"/>
        <v>78.3</v>
      </c>
    </row>
    <row r="43" spans="1:15" ht="13.5" thickBot="1" x14ac:dyDescent="0.25">
      <c r="A43" s="38" t="s">
        <v>70</v>
      </c>
      <c r="B43" s="118" t="s">
        <v>16</v>
      </c>
      <c r="C43" s="17">
        <v>1.5</v>
      </c>
      <c r="D43" s="126">
        <v>104.38</v>
      </c>
      <c r="E43" s="119">
        <f t="shared" si="5"/>
        <v>95.69</v>
      </c>
      <c r="F43" s="126">
        <v>87</v>
      </c>
      <c r="G43" s="119">
        <f t="shared" si="6"/>
        <v>78.3</v>
      </c>
      <c r="H43" s="119">
        <f t="shared" si="7"/>
        <v>76.33</v>
      </c>
      <c r="I43" s="119">
        <f t="shared" si="8"/>
        <v>69.599999999999994</v>
      </c>
      <c r="J43" s="126">
        <v>65.650000000000006</v>
      </c>
      <c r="K43" s="119">
        <f t="shared" si="9"/>
        <v>63.48</v>
      </c>
      <c r="L43" s="120">
        <f t="shared" si="10"/>
        <v>62.37</v>
      </c>
      <c r="M43" s="126">
        <v>61.3</v>
      </c>
      <c r="N43" s="129">
        <v>87</v>
      </c>
      <c r="O43" s="65">
        <f t="shared" si="13"/>
        <v>78.3</v>
      </c>
    </row>
  </sheetData>
  <sheetProtection selectLockedCells="1"/>
  <pageMargins left="0.7" right="0.7" top="0.78740157499999996" bottom="0.78740157499999996" header="0.3" footer="0.3"/>
  <pageSetup paperSize="9" orientation="portrait" horizontalDpi="90" verticalDpi="9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O37"/>
  <sheetViews>
    <sheetView topLeftCell="F1" workbookViewId="0">
      <selection activeCell="O2" sqref="O2"/>
    </sheetView>
  </sheetViews>
  <sheetFormatPr baseColWidth="10" defaultColWidth="11.42578125" defaultRowHeight="12.75" x14ac:dyDescent="0.2"/>
  <cols>
    <col min="1" max="1" width="19.140625" style="68" customWidth="1"/>
    <col min="2" max="2" width="11.42578125" style="68"/>
    <col min="3" max="3" width="36.28515625" style="68" bestFit="1" customWidth="1"/>
    <col min="4" max="4" width="11.42578125" style="68"/>
    <col min="5" max="5" width="49.7109375" style="68" bestFit="1" customWidth="1"/>
    <col min="6" max="6" width="11.42578125" style="68"/>
    <col min="7" max="7" width="51.42578125" style="68" bestFit="1" customWidth="1"/>
    <col min="8" max="8" width="11.42578125" style="68"/>
    <col min="9" max="9" width="61.7109375" style="68" bestFit="1" customWidth="1"/>
    <col min="10" max="10" width="11.42578125" style="68"/>
    <col min="11" max="11" width="33.7109375" style="68" bestFit="1" customWidth="1"/>
    <col min="12" max="12" width="11.42578125" style="68"/>
    <col min="13" max="13" width="41.85546875" style="68" bestFit="1" customWidth="1"/>
    <col min="14" max="16384" width="11.42578125" style="68"/>
  </cols>
  <sheetData>
    <row r="1" spans="1:15" ht="15" customHeight="1" thickBot="1" x14ac:dyDescent="0.25">
      <c r="A1" s="20" t="s">
        <v>25</v>
      </c>
      <c r="C1" s="20" t="s">
        <v>12</v>
      </c>
      <c r="E1" s="20" t="s">
        <v>27</v>
      </c>
      <c r="G1" s="40" t="s">
        <v>3</v>
      </c>
      <c r="I1" s="20" t="s">
        <v>33</v>
      </c>
      <c r="K1" s="26" t="s">
        <v>40</v>
      </c>
      <c r="M1" s="24" t="s">
        <v>43</v>
      </c>
      <c r="O1" s="68" t="s">
        <v>91</v>
      </c>
    </row>
    <row r="2" spans="1:15" ht="51" x14ac:dyDescent="0.2">
      <c r="A2" s="22" t="s">
        <v>84</v>
      </c>
      <c r="C2" s="25" t="s">
        <v>5</v>
      </c>
      <c r="E2" s="25" t="s">
        <v>61</v>
      </c>
      <c r="G2" s="41" t="s">
        <v>28</v>
      </c>
      <c r="I2" s="111" t="s">
        <v>106</v>
      </c>
      <c r="K2" s="24" t="s">
        <v>41</v>
      </c>
      <c r="M2" s="112"/>
      <c r="O2" s="112" t="s">
        <v>90</v>
      </c>
    </row>
    <row r="3" spans="1:15" ht="25.5" x14ac:dyDescent="0.2">
      <c r="A3" s="22" t="s">
        <v>6</v>
      </c>
      <c r="C3" s="25" t="s">
        <v>15</v>
      </c>
      <c r="E3" s="25" t="s">
        <v>62</v>
      </c>
      <c r="G3" s="41" t="s">
        <v>0</v>
      </c>
      <c r="I3" s="111" t="s">
        <v>110</v>
      </c>
      <c r="K3" s="25" t="s">
        <v>42</v>
      </c>
      <c r="M3" s="25"/>
    </row>
    <row r="4" spans="1:15" ht="13.5" thickBot="1" x14ac:dyDescent="0.25">
      <c r="A4" s="22" t="s">
        <v>7</v>
      </c>
      <c r="C4" s="110" t="s">
        <v>16</v>
      </c>
      <c r="E4" s="25" t="s">
        <v>63</v>
      </c>
      <c r="G4" s="41" t="s">
        <v>29</v>
      </c>
      <c r="I4" s="111" t="s">
        <v>117</v>
      </c>
      <c r="K4" s="67" t="s">
        <v>123</v>
      </c>
      <c r="M4" s="113"/>
    </row>
    <row r="5" spans="1:15" x14ac:dyDescent="0.2">
      <c r="A5" s="22" t="s">
        <v>8</v>
      </c>
      <c r="E5" s="25" t="s">
        <v>64</v>
      </c>
      <c r="G5" s="41" t="s">
        <v>30</v>
      </c>
      <c r="I5" s="111" t="s">
        <v>93</v>
      </c>
      <c r="M5" s="111"/>
    </row>
    <row r="6" spans="1:15" ht="26.25" thickBot="1" x14ac:dyDescent="0.25">
      <c r="A6" s="22" t="s">
        <v>9</v>
      </c>
      <c r="E6" s="25" t="s">
        <v>65</v>
      </c>
      <c r="G6" s="41" t="s">
        <v>1</v>
      </c>
      <c r="I6" s="111" t="s">
        <v>44</v>
      </c>
      <c r="M6" s="110"/>
    </row>
    <row r="7" spans="1:15" ht="25.5" x14ac:dyDescent="0.2">
      <c r="A7" s="22" t="s">
        <v>10</v>
      </c>
      <c r="E7" s="25" t="s">
        <v>66</v>
      </c>
      <c r="G7" s="41" t="s">
        <v>89</v>
      </c>
      <c r="I7" s="111" t="s">
        <v>95</v>
      </c>
    </row>
    <row r="8" spans="1:15" x14ac:dyDescent="0.2">
      <c r="A8" s="22" t="s">
        <v>39</v>
      </c>
      <c r="E8" s="25" t="s">
        <v>67</v>
      </c>
      <c r="G8" s="41" t="s">
        <v>2</v>
      </c>
      <c r="I8" s="111" t="s">
        <v>120</v>
      </c>
    </row>
    <row r="9" spans="1:15" ht="25.5" x14ac:dyDescent="0.2">
      <c r="A9" s="22" t="s">
        <v>17</v>
      </c>
      <c r="E9" s="25" t="s">
        <v>88</v>
      </c>
      <c r="G9" s="41" t="s">
        <v>72</v>
      </c>
      <c r="I9" s="111" t="s">
        <v>113</v>
      </c>
    </row>
    <row r="10" spans="1:15" x14ac:dyDescent="0.2">
      <c r="A10" s="22" t="s">
        <v>18</v>
      </c>
      <c r="E10" s="25" t="s">
        <v>68</v>
      </c>
      <c r="G10" s="41" t="s">
        <v>73</v>
      </c>
      <c r="I10" s="111" t="s">
        <v>101</v>
      </c>
    </row>
    <row r="11" spans="1:15" ht="25.5" x14ac:dyDescent="0.2">
      <c r="A11" s="22" t="s">
        <v>19</v>
      </c>
      <c r="E11" s="22" t="s">
        <v>21</v>
      </c>
      <c r="G11" s="41" t="s">
        <v>74</v>
      </c>
      <c r="I11" s="111" t="s">
        <v>112</v>
      </c>
    </row>
    <row r="12" spans="1:15" ht="25.5" x14ac:dyDescent="0.2">
      <c r="A12" s="22" t="s">
        <v>20</v>
      </c>
      <c r="E12" s="22" t="s">
        <v>22</v>
      </c>
      <c r="G12" s="41" t="s">
        <v>71</v>
      </c>
      <c r="I12" s="111" t="s">
        <v>119</v>
      </c>
    </row>
    <row r="13" spans="1:15" ht="51.75" thickBot="1" x14ac:dyDescent="0.25">
      <c r="A13" s="22" t="s">
        <v>79</v>
      </c>
      <c r="E13" s="22" t="s">
        <v>23</v>
      </c>
      <c r="G13" s="49" t="s">
        <v>75</v>
      </c>
      <c r="I13" s="111" t="s">
        <v>45</v>
      </c>
    </row>
    <row r="14" spans="1:15" ht="26.25" thickBot="1" x14ac:dyDescent="0.25">
      <c r="A14" s="22" t="s">
        <v>69</v>
      </c>
      <c r="E14" s="23" t="s">
        <v>86</v>
      </c>
      <c r="I14" s="111" t="s">
        <v>103</v>
      </c>
    </row>
    <row r="15" spans="1:15" ht="26.25" thickBot="1" x14ac:dyDescent="0.25">
      <c r="A15" s="23" t="s">
        <v>70</v>
      </c>
      <c r="I15" s="111" t="s">
        <v>118</v>
      </c>
    </row>
    <row r="16" spans="1:15" x14ac:dyDescent="0.2">
      <c r="I16" s="111" t="s">
        <v>116</v>
      </c>
    </row>
    <row r="17" spans="9:9" x14ac:dyDescent="0.2">
      <c r="I17" s="111" t="s">
        <v>114</v>
      </c>
    </row>
    <row r="18" spans="9:9" x14ac:dyDescent="0.2">
      <c r="I18" s="111" t="s">
        <v>111</v>
      </c>
    </row>
    <row r="19" spans="9:9" x14ac:dyDescent="0.2">
      <c r="I19" s="111" t="s">
        <v>47</v>
      </c>
    </row>
    <row r="20" spans="9:9" x14ac:dyDescent="0.2">
      <c r="I20" s="111" t="s">
        <v>108</v>
      </c>
    </row>
    <row r="21" spans="9:9" x14ac:dyDescent="0.2">
      <c r="I21" s="111" t="s">
        <v>48</v>
      </c>
    </row>
    <row r="22" spans="9:9" x14ac:dyDescent="0.2">
      <c r="I22" s="111" t="s">
        <v>100</v>
      </c>
    </row>
    <row r="23" spans="9:9" x14ac:dyDescent="0.2">
      <c r="I23" s="111" t="s">
        <v>94</v>
      </c>
    </row>
    <row r="24" spans="9:9" x14ac:dyDescent="0.2">
      <c r="I24" s="111" t="s">
        <v>121</v>
      </c>
    </row>
    <row r="25" spans="9:9" x14ac:dyDescent="0.2">
      <c r="I25" s="111" t="s">
        <v>49</v>
      </c>
    </row>
    <row r="26" spans="9:9" x14ac:dyDescent="0.2">
      <c r="I26" s="111" t="s">
        <v>98</v>
      </c>
    </row>
    <row r="27" spans="9:9" x14ac:dyDescent="0.2">
      <c r="I27" s="111" t="s">
        <v>107</v>
      </c>
    </row>
    <row r="28" spans="9:9" x14ac:dyDescent="0.2">
      <c r="I28" s="111" t="s">
        <v>105</v>
      </c>
    </row>
    <row r="29" spans="9:9" x14ac:dyDescent="0.2">
      <c r="I29" s="111" t="s">
        <v>97</v>
      </c>
    </row>
    <row r="30" spans="9:9" x14ac:dyDescent="0.2">
      <c r="I30" s="111" t="s">
        <v>46</v>
      </c>
    </row>
    <row r="31" spans="9:9" x14ac:dyDescent="0.2">
      <c r="I31" s="111" t="s">
        <v>104</v>
      </c>
    </row>
    <row r="32" spans="9:9" x14ac:dyDescent="0.2">
      <c r="I32" s="111" t="s">
        <v>96</v>
      </c>
    </row>
    <row r="33" spans="9:9" x14ac:dyDescent="0.2">
      <c r="I33" s="111" t="s">
        <v>102</v>
      </c>
    </row>
    <row r="34" spans="9:9" x14ac:dyDescent="0.2">
      <c r="I34" s="111" t="s">
        <v>109</v>
      </c>
    </row>
    <row r="35" spans="9:9" x14ac:dyDescent="0.2">
      <c r="I35" s="111" t="s">
        <v>115</v>
      </c>
    </row>
    <row r="36" spans="9:9" x14ac:dyDescent="0.2">
      <c r="I36" s="111" t="s">
        <v>99</v>
      </c>
    </row>
    <row r="37" spans="9:9" x14ac:dyDescent="0.2">
      <c r="I37" s="111" t="s">
        <v>122</v>
      </c>
    </row>
  </sheetData>
  <sheetProtection selectLockedCells="1"/>
  <autoFilter ref="I1:I37" xr:uid="{00000000-0009-0000-0000-000002000000}">
    <sortState xmlns:xlrd2="http://schemas.microsoft.com/office/spreadsheetml/2017/richdata2" ref="I2:I38">
      <sortCondition ref="I1:I37"/>
    </sortState>
  </autoFilter>
  <sortState xmlns:xlrd2="http://schemas.microsoft.com/office/spreadsheetml/2017/richdata2" ref="I2:I37">
    <sortCondition ref="I2:I37"/>
  </sortStat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Stundennachweis_Abrechnung</vt:lpstr>
      <vt:lpstr>Datentabelle</vt:lpstr>
      <vt:lpstr>Drop Down</vt:lpstr>
      <vt:lpstr>Stundennachweis_Abrechnung!Druckbereich</vt:lpstr>
      <vt:lpstr>Fonds</vt:lpstr>
      <vt:lpstr>GKG</vt:lpstr>
      <vt:lpstr>Rk_KG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Schuler Matthias</dc:creator>
  <cp:lastModifiedBy>Schuler Matthias</cp:lastModifiedBy>
  <cp:lastPrinted>2025-12-19T13:42:14Z</cp:lastPrinted>
  <dcterms:created xsi:type="dcterms:W3CDTF">2008-09-12T10:10:58Z</dcterms:created>
  <dcterms:modified xsi:type="dcterms:W3CDTF">2026-09-10T12:45:49Z</dcterms:modified>
</cp:coreProperties>
</file>